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User\Desktop\EXCELE GOTOWE\"/>
    </mc:Choice>
  </mc:AlternateContent>
  <xr:revisionPtr revIDLastSave="0" documentId="13_ncr:1_{A528B786-E4D9-4E6D-9214-C010B1AC6820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laner" sheetId="9" r:id="rId1"/>
    <sheet name="DST Zasady" sheetId="7" r:id="rId2"/>
    <sheet name="Zegary" sheetId="11" r:id="rId3"/>
    <sheet name="©" sheetId="10" r:id="rId4"/>
  </sheets>
  <definedNames>
    <definedName name="_xlnm.Print_Area" localSheetId="0">Planer!$A$1:$H$72</definedName>
    <definedName name="valuevx">42.314159</definedName>
    <definedName name="vertex42_copyright" hidden="1">"© 2016 Vertex42 LLC"</definedName>
    <definedName name="vertex42_id" hidden="1">"world-meeting-planner.xlsx"</definedName>
    <definedName name="vertex42_title" hidden="1">"World Meeting Planner and Time Zone Converter"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9" l="1"/>
  <c r="B5" i="9"/>
  <c r="F13" i="9"/>
  <c r="F15" i="9" s="1"/>
  <c r="F14" i="9"/>
  <c r="C12" i="11" l="1"/>
  <c r="B26" i="11" s="1"/>
  <c r="B104" i="11"/>
  <c r="C104" i="11" s="1"/>
  <c r="B105" i="11"/>
  <c r="C105" i="11" s="1"/>
  <c r="B45" i="11"/>
  <c r="C45" i="11" s="1"/>
  <c r="B103" i="11"/>
  <c r="C103" i="11" s="1"/>
  <c r="B102" i="11"/>
  <c r="D102" i="11" s="1"/>
  <c r="B101" i="11"/>
  <c r="C101" i="11" s="1"/>
  <c r="B100" i="11"/>
  <c r="C100" i="11" s="1"/>
  <c r="B99" i="11"/>
  <c r="C99" i="11" s="1"/>
  <c r="B98" i="11"/>
  <c r="C98" i="11" s="1"/>
  <c r="B97" i="11"/>
  <c r="C97" i="11" s="1"/>
  <c r="B96" i="11"/>
  <c r="C96" i="11" s="1"/>
  <c r="B95" i="11"/>
  <c r="C95" i="11" s="1"/>
  <c r="B94" i="11"/>
  <c r="D94" i="11" s="1"/>
  <c r="B93" i="11"/>
  <c r="C93" i="11" s="1"/>
  <c r="B92" i="11"/>
  <c r="C92" i="11" s="1"/>
  <c r="B91" i="11"/>
  <c r="C91" i="11" s="1"/>
  <c r="B90" i="11"/>
  <c r="C90" i="11" s="1"/>
  <c r="B89" i="11"/>
  <c r="C89" i="11" s="1"/>
  <c r="B88" i="11"/>
  <c r="C88" i="11" s="1"/>
  <c r="B87" i="11"/>
  <c r="C87" i="11" s="1"/>
  <c r="B86" i="11"/>
  <c r="D86" i="11" s="1"/>
  <c r="B85" i="11"/>
  <c r="C85" i="11" s="1"/>
  <c r="B84" i="11"/>
  <c r="C84" i="11" s="1"/>
  <c r="B83" i="11"/>
  <c r="C83" i="11" s="1"/>
  <c r="B82" i="11"/>
  <c r="C82" i="11" s="1"/>
  <c r="B81" i="11"/>
  <c r="C81" i="11" s="1"/>
  <c r="B80" i="11"/>
  <c r="C80" i="11" s="1"/>
  <c r="B79" i="11"/>
  <c r="C79" i="11" s="1"/>
  <c r="B78" i="11"/>
  <c r="D78" i="11" s="1"/>
  <c r="B77" i="11"/>
  <c r="C77" i="11" s="1"/>
  <c r="B76" i="11"/>
  <c r="C76" i="11" s="1"/>
  <c r="B75" i="11"/>
  <c r="C75" i="11" s="1"/>
  <c r="B74" i="11"/>
  <c r="C74" i="11" s="1"/>
  <c r="B73" i="11"/>
  <c r="C73" i="11" s="1"/>
  <c r="B72" i="11"/>
  <c r="C72" i="11" s="1"/>
  <c r="B71" i="11"/>
  <c r="C71" i="11" s="1"/>
  <c r="B70" i="11"/>
  <c r="D70" i="11" s="1"/>
  <c r="B69" i="11"/>
  <c r="C69" i="11" s="1"/>
  <c r="B68" i="11"/>
  <c r="C68" i="11" s="1"/>
  <c r="B67" i="11"/>
  <c r="C67" i="11" s="1"/>
  <c r="B66" i="11"/>
  <c r="C66" i="11" s="1"/>
  <c r="B65" i="11"/>
  <c r="C65" i="11" s="1"/>
  <c r="B64" i="11"/>
  <c r="C64" i="11" s="1"/>
  <c r="B63" i="11"/>
  <c r="C63" i="11" s="1"/>
  <c r="B62" i="11"/>
  <c r="D62" i="11" s="1"/>
  <c r="B61" i="11"/>
  <c r="C61" i="11" s="1"/>
  <c r="B60" i="11"/>
  <c r="C60" i="11" s="1"/>
  <c r="B59" i="11"/>
  <c r="C59" i="11" s="1"/>
  <c r="B58" i="11"/>
  <c r="C58" i="11" s="1"/>
  <c r="B57" i="11"/>
  <c r="C57" i="11" s="1"/>
  <c r="B56" i="11"/>
  <c r="C56" i="11" s="1"/>
  <c r="B55" i="11"/>
  <c r="C55" i="11" s="1"/>
  <c r="B54" i="11"/>
  <c r="D54" i="11" s="1"/>
  <c r="B53" i="11"/>
  <c r="C53" i="11" s="1"/>
  <c r="B52" i="11"/>
  <c r="C52" i="11" s="1"/>
  <c r="B51" i="11"/>
  <c r="C51" i="11" s="1"/>
  <c r="B50" i="11"/>
  <c r="C50" i="11" s="1"/>
  <c r="B49" i="11"/>
  <c r="C49" i="11" s="1"/>
  <c r="B48" i="11"/>
  <c r="C48" i="11" s="1"/>
  <c r="B47" i="11"/>
  <c r="C47" i="11" s="1"/>
  <c r="B46" i="11"/>
  <c r="C46" i="11" s="1"/>
  <c r="B42" i="11"/>
  <c r="D42" i="11" s="1"/>
  <c r="B41" i="11"/>
  <c r="C41" i="11" s="1"/>
  <c r="B40" i="11"/>
  <c r="C40" i="11" s="1"/>
  <c r="B39" i="11"/>
  <c r="C39" i="11" s="1"/>
  <c r="B38" i="11"/>
  <c r="D38" i="11" s="1"/>
  <c r="B37" i="11"/>
  <c r="C37" i="11" s="1"/>
  <c r="B36" i="11"/>
  <c r="C36" i="11" s="1"/>
  <c r="B35" i="11"/>
  <c r="C35" i="11" s="1"/>
  <c r="B34" i="11"/>
  <c r="D34" i="11" s="1"/>
  <c r="B33" i="11"/>
  <c r="C33" i="11" s="1"/>
  <c r="B32" i="11"/>
  <c r="C32" i="11" s="1"/>
  <c r="B31" i="11"/>
  <c r="D31" i="11" s="1"/>
  <c r="A28" i="11" l="1"/>
  <c r="B27" i="11"/>
  <c r="C26" i="11"/>
  <c r="B25" i="11"/>
  <c r="C25" i="11" s="1"/>
  <c r="D26" i="11"/>
  <c r="D82" i="11"/>
  <c r="C42" i="11"/>
  <c r="C34" i="11"/>
  <c r="D105" i="11"/>
  <c r="D74" i="11"/>
  <c r="D41" i="11"/>
  <c r="D37" i="11"/>
  <c r="D33" i="11"/>
  <c r="D66" i="11"/>
  <c r="D58" i="11"/>
  <c r="D40" i="11"/>
  <c r="D36" i="11"/>
  <c r="D32" i="11"/>
  <c r="D50" i="11"/>
  <c r="C38" i="11"/>
  <c r="C31" i="11"/>
  <c r="D39" i="11"/>
  <c r="D35" i="11"/>
  <c r="D98" i="11"/>
  <c r="D90" i="11"/>
  <c r="D104" i="11"/>
  <c r="C102" i="11"/>
  <c r="C94" i="11"/>
  <c r="C86" i="11"/>
  <c r="C78" i="11"/>
  <c r="C70" i="11"/>
  <c r="C62" i="11"/>
  <c r="C54" i="11"/>
  <c r="D101" i="11"/>
  <c r="D97" i="11"/>
  <c r="D93" i="11"/>
  <c r="D89" i="11"/>
  <c r="D85" i="11"/>
  <c r="D81" i="11"/>
  <c r="D77" i="11"/>
  <c r="D73" i="11"/>
  <c r="D69" i="11"/>
  <c r="D65" i="11"/>
  <c r="D61" i="11"/>
  <c r="D57" i="11"/>
  <c r="D53" i="11"/>
  <c r="D49" i="11"/>
  <c r="D100" i="11"/>
  <c r="D96" i="11"/>
  <c r="D92" i="11"/>
  <c r="D88" i="11"/>
  <c r="D84" i="11"/>
  <c r="D80" i="11"/>
  <c r="D76" i="11"/>
  <c r="D72" i="11"/>
  <c r="D68" i="11"/>
  <c r="D64" i="11"/>
  <c r="D60" i="11"/>
  <c r="D56" i="11"/>
  <c r="D52" i="11"/>
  <c r="D48" i="11"/>
  <c r="D103" i="11"/>
  <c r="D99" i="11"/>
  <c r="D95" i="11"/>
  <c r="D91" i="11"/>
  <c r="D87" i="11"/>
  <c r="D83" i="11"/>
  <c r="D79" i="11"/>
  <c r="D75" i="11"/>
  <c r="D71" i="11"/>
  <c r="D67" i="11"/>
  <c r="D63" i="11"/>
  <c r="D59" i="11"/>
  <c r="D55" i="11"/>
  <c r="D51" i="11"/>
  <c r="D47" i="11"/>
  <c r="D46" i="11"/>
  <c r="D45" i="11"/>
  <c r="C27" i="11" l="1"/>
  <c r="D27" i="11"/>
  <c r="D25" i="11"/>
  <c r="C33" i="9" l="1"/>
  <c r="D33" i="9"/>
  <c r="E33" i="9"/>
  <c r="F33" i="9"/>
  <c r="G33" i="9"/>
  <c r="H33" i="9"/>
  <c r="B33" i="9"/>
  <c r="H6" i="9"/>
  <c r="H5" i="9"/>
  <c r="E6" i="9"/>
  <c r="B30" i="9"/>
  <c r="B7" i="9" l="1"/>
  <c r="E7" i="7"/>
  <c r="E5" i="9"/>
  <c r="E7" i="9" s="1"/>
  <c r="E30" i="7" l="1"/>
  <c r="B17" i="7" s="1"/>
  <c r="G13" i="9" s="1"/>
  <c r="E31" i="7"/>
  <c r="B18" i="7" s="1"/>
  <c r="E28" i="7"/>
  <c r="C19" i="7" s="1"/>
  <c r="E27" i="7"/>
  <c r="C18" i="7" s="1"/>
  <c r="E32" i="7"/>
  <c r="B19" i="7" s="1"/>
  <c r="E33" i="7"/>
  <c r="E26" i="7"/>
  <c r="E34" i="7"/>
  <c r="B16" i="7" s="1"/>
  <c r="E25" i="7"/>
  <c r="B15" i="7" s="1"/>
  <c r="E37" i="7"/>
  <c r="B13" i="7" s="1"/>
  <c r="E35" i="7"/>
  <c r="E36" i="7"/>
  <c r="C15" i="7" s="1"/>
  <c r="E29" i="7"/>
  <c r="C20" i="7" s="1"/>
  <c r="E24" i="7"/>
  <c r="B12" i="7" s="1"/>
  <c r="H13" i="9" s="1"/>
  <c r="E23" i="7"/>
  <c r="B11" i="7" s="1"/>
  <c r="B13" i="9" l="1"/>
  <c r="C13" i="9"/>
  <c r="D13" i="9"/>
  <c r="E13" i="9"/>
  <c r="C16" i="7"/>
  <c r="B14" i="7"/>
  <c r="C17" i="7"/>
  <c r="G14" i="9" s="1"/>
  <c r="G15" i="9" s="1"/>
  <c r="B20" i="7"/>
  <c r="C11" i="7"/>
  <c r="C12" i="7"/>
  <c r="H14" i="9" s="1"/>
  <c r="H15" i="9" s="1"/>
  <c r="C14" i="7"/>
  <c r="C13" i="7"/>
  <c r="C14" i="9" l="1"/>
  <c r="C15" i="9" s="1"/>
  <c r="D14" i="9"/>
  <c r="D15" i="9" s="1"/>
  <c r="E14" i="9"/>
  <c r="E15" i="9" s="1"/>
  <c r="B14" i="9"/>
  <c r="B15" i="9" s="1"/>
  <c r="B31" i="9" l="1"/>
  <c r="B32" i="9" s="1"/>
  <c r="E8" i="9"/>
  <c r="B8" i="9"/>
  <c r="F32" i="9" l="1"/>
  <c r="F34" i="9" s="1"/>
  <c r="F35" i="9" s="1"/>
  <c r="F36" i="9" s="1"/>
  <c r="F37" i="9" s="1"/>
  <c r="F38" i="9" s="1"/>
  <c r="F39" i="9" s="1"/>
  <c r="F40" i="9" s="1"/>
  <c r="F41" i="9" s="1"/>
  <c r="F42" i="9" s="1"/>
  <c r="F43" i="9" s="1"/>
  <c r="F44" i="9" s="1"/>
  <c r="F45" i="9" s="1"/>
  <c r="F46" i="9" s="1"/>
  <c r="F47" i="9" s="1"/>
  <c r="F48" i="9" s="1"/>
  <c r="F49" i="9" s="1"/>
  <c r="F50" i="9" s="1"/>
  <c r="F51" i="9" s="1"/>
  <c r="F52" i="9" s="1"/>
  <c r="F53" i="9" s="1"/>
  <c r="F54" i="9" s="1"/>
  <c r="F55" i="9" s="1"/>
  <c r="F56" i="9" s="1"/>
  <c r="F57" i="9" s="1"/>
  <c r="F58" i="9" s="1"/>
  <c r="F59" i="9" s="1"/>
  <c r="F60" i="9" s="1"/>
  <c r="F61" i="9" s="1"/>
  <c r="F62" i="9" s="1"/>
  <c r="F63" i="9" s="1"/>
  <c r="F64" i="9" s="1"/>
  <c r="F65" i="9" s="1"/>
  <c r="F66" i="9" s="1"/>
  <c r="F67" i="9" s="1"/>
  <c r="F68" i="9" s="1"/>
  <c r="F69" i="9" s="1"/>
  <c r="F70" i="9" s="1"/>
  <c r="F71" i="9" s="1"/>
  <c r="F72" i="9" s="1"/>
  <c r="B23" i="9"/>
  <c r="C108" i="11" s="1"/>
  <c r="E24" i="9"/>
  <c r="B24" i="9"/>
  <c r="H23" i="9"/>
  <c r="C198" i="11" s="1"/>
  <c r="E23" i="9"/>
  <c r="C153" i="11" s="1"/>
  <c r="D23" i="9"/>
  <c r="C138" i="11" s="1"/>
  <c r="D32" i="9"/>
  <c r="D34" i="9" s="1"/>
  <c r="D35" i="9" s="1"/>
  <c r="D36" i="9" s="1"/>
  <c r="D37" i="9" s="1"/>
  <c r="D38" i="9" s="1"/>
  <c r="D39" i="9" s="1"/>
  <c r="D40" i="9" s="1"/>
  <c r="D41" i="9" s="1"/>
  <c r="D42" i="9" s="1"/>
  <c r="D43" i="9" s="1"/>
  <c r="D44" i="9" s="1"/>
  <c r="D45" i="9" s="1"/>
  <c r="D46" i="9" s="1"/>
  <c r="D47" i="9" s="1"/>
  <c r="D48" i="9" s="1"/>
  <c r="D49" i="9" s="1"/>
  <c r="D50" i="9" s="1"/>
  <c r="D51" i="9" s="1"/>
  <c r="D52" i="9" s="1"/>
  <c r="D53" i="9" s="1"/>
  <c r="D54" i="9" s="1"/>
  <c r="D55" i="9" s="1"/>
  <c r="D56" i="9" s="1"/>
  <c r="D57" i="9" s="1"/>
  <c r="D58" i="9" s="1"/>
  <c r="D59" i="9" s="1"/>
  <c r="D60" i="9" s="1"/>
  <c r="D61" i="9" s="1"/>
  <c r="D62" i="9" s="1"/>
  <c r="D63" i="9" s="1"/>
  <c r="D64" i="9" s="1"/>
  <c r="D65" i="9" s="1"/>
  <c r="D66" i="9" s="1"/>
  <c r="D67" i="9" s="1"/>
  <c r="D68" i="9" s="1"/>
  <c r="D69" i="9" s="1"/>
  <c r="D70" i="9" s="1"/>
  <c r="D71" i="9" s="1"/>
  <c r="D72" i="9" s="1"/>
  <c r="G32" i="9"/>
  <c r="G34" i="9" s="1"/>
  <c r="G35" i="9" s="1"/>
  <c r="G36" i="9" s="1"/>
  <c r="G37" i="9" s="1"/>
  <c r="G38" i="9" s="1"/>
  <c r="G39" i="9" s="1"/>
  <c r="G40" i="9" s="1"/>
  <c r="G41" i="9" s="1"/>
  <c r="G42" i="9" s="1"/>
  <c r="G43" i="9" s="1"/>
  <c r="G44" i="9" s="1"/>
  <c r="G45" i="9" s="1"/>
  <c r="G46" i="9" s="1"/>
  <c r="G47" i="9" s="1"/>
  <c r="G48" i="9" s="1"/>
  <c r="G49" i="9" s="1"/>
  <c r="G50" i="9" s="1"/>
  <c r="G51" i="9" s="1"/>
  <c r="G52" i="9" s="1"/>
  <c r="G53" i="9" s="1"/>
  <c r="G54" i="9" s="1"/>
  <c r="G55" i="9" s="1"/>
  <c r="G56" i="9" s="1"/>
  <c r="G57" i="9" s="1"/>
  <c r="G58" i="9" s="1"/>
  <c r="G59" i="9" s="1"/>
  <c r="G60" i="9" s="1"/>
  <c r="G61" i="9" s="1"/>
  <c r="G62" i="9" s="1"/>
  <c r="G63" i="9" s="1"/>
  <c r="G64" i="9" s="1"/>
  <c r="G65" i="9" s="1"/>
  <c r="G66" i="9" s="1"/>
  <c r="G67" i="9" s="1"/>
  <c r="G68" i="9" s="1"/>
  <c r="G69" i="9" s="1"/>
  <c r="G70" i="9" s="1"/>
  <c r="G71" i="9" s="1"/>
  <c r="G72" i="9" s="1"/>
  <c r="C23" i="9"/>
  <c r="C123" i="11" s="1"/>
  <c r="F23" i="9"/>
  <c r="C168" i="11" s="1"/>
  <c r="G23" i="9"/>
  <c r="C183" i="11" s="1"/>
  <c r="H32" i="9"/>
  <c r="H34" i="9" s="1"/>
  <c r="H35" i="9" s="1"/>
  <c r="H36" i="9" s="1"/>
  <c r="H37" i="9" s="1"/>
  <c r="H38" i="9" s="1"/>
  <c r="H39" i="9" s="1"/>
  <c r="H40" i="9" s="1"/>
  <c r="H41" i="9" s="1"/>
  <c r="H42" i="9" s="1"/>
  <c r="H43" i="9" s="1"/>
  <c r="H44" i="9" s="1"/>
  <c r="H45" i="9" s="1"/>
  <c r="H46" i="9" s="1"/>
  <c r="H47" i="9" s="1"/>
  <c r="H48" i="9" s="1"/>
  <c r="H49" i="9" s="1"/>
  <c r="H50" i="9" s="1"/>
  <c r="H51" i="9" s="1"/>
  <c r="H52" i="9" s="1"/>
  <c r="H53" i="9" s="1"/>
  <c r="H54" i="9" s="1"/>
  <c r="H55" i="9" s="1"/>
  <c r="H56" i="9" s="1"/>
  <c r="H57" i="9" s="1"/>
  <c r="H58" i="9" s="1"/>
  <c r="H59" i="9" s="1"/>
  <c r="H60" i="9" s="1"/>
  <c r="H61" i="9" s="1"/>
  <c r="H62" i="9" s="1"/>
  <c r="H63" i="9" s="1"/>
  <c r="H64" i="9" s="1"/>
  <c r="H65" i="9" s="1"/>
  <c r="H66" i="9" s="1"/>
  <c r="H67" i="9" s="1"/>
  <c r="H68" i="9" s="1"/>
  <c r="H69" i="9" s="1"/>
  <c r="H70" i="9" s="1"/>
  <c r="H71" i="9" s="1"/>
  <c r="H72" i="9" s="1"/>
  <c r="E32" i="9"/>
  <c r="E34" i="9" s="1"/>
  <c r="E35" i="9" s="1"/>
  <c r="E36" i="9" s="1"/>
  <c r="E37" i="9" s="1"/>
  <c r="E38" i="9" s="1"/>
  <c r="E39" i="9" s="1"/>
  <c r="E40" i="9" s="1"/>
  <c r="E41" i="9" s="1"/>
  <c r="E42" i="9" s="1"/>
  <c r="E43" i="9" s="1"/>
  <c r="E44" i="9" s="1"/>
  <c r="E45" i="9" s="1"/>
  <c r="E46" i="9" s="1"/>
  <c r="E47" i="9" s="1"/>
  <c r="E48" i="9" s="1"/>
  <c r="E49" i="9" s="1"/>
  <c r="E50" i="9" s="1"/>
  <c r="E51" i="9" s="1"/>
  <c r="E52" i="9" s="1"/>
  <c r="E53" i="9" s="1"/>
  <c r="E54" i="9" s="1"/>
  <c r="E55" i="9" s="1"/>
  <c r="E56" i="9" s="1"/>
  <c r="E57" i="9" s="1"/>
  <c r="E58" i="9" s="1"/>
  <c r="E59" i="9" s="1"/>
  <c r="E60" i="9" s="1"/>
  <c r="E61" i="9" s="1"/>
  <c r="E62" i="9" s="1"/>
  <c r="E63" i="9" s="1"/>
  <c r="E64" i="9" s="1"/>
  <c r="E65" i="9" s="1"/>
  <c r="E66" i="9" s="1"/>
  <c r="E67" i="9" s="1"/>
  <c r="E68" i="9" s="1"/>
  <c r="E69" i="9" s="1"/>
  <c r="E70" i="9" s="1"/>
  <c r="E71" i="9" s="1"/>
  <c r="E72" i="9" s="1"/>
  <c r="C32" i="9"/>
  <c r="C34" i="9" s="1"/>
  <c r="C35" i="9" s="1"/>
  <c r="C36" i="9" s="1"/>
  <c r="C37" i="9" s="1"/>
  <c r="C38" i="9" s="1"/>
  <c r="C39" i="9" s="1"/>
  <c r="C40" i="9" s="1"/>
  <c r="C41" i="9" s="1"/>
  <c r="C42" i="9" s="1"/>
  <c r="C43" i="9" s="1"/>
  <c r="C44" i="9" s="1"/>
  <c r="C45" i="9" s="1"/>
  <c r="C46" i="9" s="1"/>
  <c r="C47" i="9" s="1"/>
  <c r="C48" i="9" s="1"/>
  <c r="C49" i="9" s="1"/>
  <c r="C50" i="9" s="1"/>
  <c r="C51" i="9" s="1"/>
  <c r="C52" i="9" s="1"/>
  <c r="C53" i="9" s="1"/>
  <c r="C54" i="9" s="1"/>
  <c r="C55" i="9" s="1"/>
  <c r="C56" i="9" s="1"/>
  <c r="C57" i="9" s="1"/>
  <c r="C58" i="9" s="1"/>
  <c r="C59" i="9" s="1"/>
  <c r="C60" i="9" s="1"/>
  <c r="C61" i="9" s="1"/>
  <c r="C62" i="9" s="1"/>
  <c r="C63" i="9" s="1"/>
  <c r="C64" i="9" s="1"/>
  <c r="C65" i="9" s="1"/>
  <c r="C66" i="9" s="1"/>
  <c r="C67" i="9" s="1"/>
  <c r="C68" i="9" s="1"/>
  <c r="C69" i="9" s="1"/>
  <c r="C70" i="9" s="1"/>
  <c r="C71" i="9" s="1"/>
  <c r="C72" i="9" s="1"/>
  <c r="A34" i="9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F24" i="9"/>
  <c r="H24" i="9"/>
  <c r="D24" i="9"/>
  <c r="C24" i="9"/>
  <c r="G24" i="9"/>
  <c r="B164" i="11" l="1"/>
  <c r="B163" i="11"/>
  <c r="B209" i="11"/>
  <c r="B208" i="11"/>
  <c r="B193" i="11"/>
  <c r="B194" i="11"/>
  <c r="B148" i="11"/>
  <c r="B149" i="11"/>
  <c r="B179" i="11"/>
  <c r="B178" i="11"/>
  <c r="B133" i="11"/>
  <c r="B134" i="11"/>
  <c r="B118" i="11"/>
  <c r="B119" i="11"/>
  <c r="B34" i="9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B72" i="9" s="1"/>
  <c r="D179" i="11" l="1"/>
  <c r="C179" i="11"/>
  <c r="D209" i="11"/>
  <c r="C209" i="11"/>
  <c r="C193" i="11"/>
  <c r="D193" i="11"/>
  <c r="D208" i="11"/>
  <c r="C208" i="11"/>
  <c r="D178" i="11"/>
  <c r="C178" i="11"/>
  <c r="D149" i="11"/>
  <c r="C149" i="11"/>
  <c r="D148" i="11"/>
  <c r="C148" i="11"/>
  <c r="C163" i="11"/>
  <c r="D163" i="11"/>
  <c r="C194" i="11"/>
  <c r="D194" i="11"/>
  <c r="D164" i="11"/>
  <c r="C164" i="11"/>
  <c r="D134" i="11"/>
  <c r="C134" i="11"/>
  <c r="D133" i="11"/>
  <c r="C133" i="11"/>
  <c r="C119" i="11"/>
  <c r="D119" i="11"/>
  <c r="C118" i="11"/>
  <c r="D118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Vertex42.com Templates</author>
  </authors>
  <commentList>
    <comment ref="A6" authorId="0" shapeId="0" xr:uid="{00000000-0006-0000-0000-000001000000}">
      <text>
        <r>
          <rPr>
            <sz val="9"/>
            <color indexed="81"/>
            <rFont val="Tahoma"/>
            <family val="2"/>
          </rPr>
          <t>Wprowadź godzinę dla TWOJEJ STREFY CZASOWEJ, używając formatu takiego jak „02:00 PM” lub „14:00”</t>
        </r>
      </text>
    </comment>
    <comment ref="A10" authorId="0" shapeId="0" xr:uid="{00000000-0006-0000-0000-000002000000}">
      <text>
        <r>
          <rPr>
            <sz val="9"/>
            <color indexed="81"/>
            <rFont val="Tahoma"/>
            <family val="2"/>
          </rPr>
          <t>To jest tylko etykieta, którą możesz edytować w razie potrzeby. Może to być lokalizacja albo imię i nazwisko osoby w danej lokalizacji.</t>
        </r>
      </text>
    </comment>
    <comment ref="A11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Standardowe przesunięcie UTC:</t>
        </r>
        <r>
          <rPr>
            <sz val="9"/>
            <color indexed="81"/>
            <rFont val="Tahoma"/>
            <family val="2"/>
            <charset val="238"/>
          </rPr>
          <t xml:space="preserve">
„Standardowe przesunięcie UTC” to różnica w godzinach względem czasu UTC dla danej lokalizacji lub strefy czasowej, gdy ta lokalizacja nie obowiązuje czasu letniego (innymi słowy – w środku zimy w tej lokalizacji).</t>
        </r>
      </text>
    </comment>
    <comment ref="A12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Reguła czasu letniego (Daylight Saving Time Rule)</t>
        </r>
        <r>
          <rPr>
            <sz val="9"/>
            <color indexed="81"/>
            <rFont val="Tahoma"/>
            <family val="2"/>
            <charset val="238"/>
          </rPr>
          <t xml:space="preserve">
Wybrana przez Ciebie reguła określi, czy dla danej lokalizacji zostanie zastosowane dodatkowe przesunięcie względem UTC, w oparciu o wprowadzoną datę rozpoczęcia. Ten arkusz może nie działać poprawnie, jeśli daty rozpoczęcia i zakończenia przypadają w różnych latach.
Arkusz DST Rules zawiera wiele reguł dotyczących zmiany czasu letniego. Nazwy (przydomki) tych reguł nie są oficjalne, lecz mają pomóc Ci w zidentyfikowaniu odpowiedniej reguły.</t>
        </r>
      </text>
    </comment>
    <comment ref="A2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Godziny dostępności (Godziny pracy):
</t>
        </r>
        <r>
          <rPr>
            <sz val="9"/>
            <color indexed="81"/>
            <rFont val="Tahoma"/>
            <family val="2"/>
            <charset val="238"/>
          </rPr>
          <t>Czasy rozpoczęcia i zakończenia dostępności są używane do cieniowania tabeli poniżej, abyś mógł wygodnie wybrać godziny spotkania lub telekonferencji, które będą najbardziej dogodne dla wszystkich.</t>
        </r>
      </text>
    </comment>
  </commentList>
</comments>
</file>

<file path=xl/sharedStrings.xml><?xml version="1.0" encoding="utf-8"?>
<sst xmlns="http://schemas.openxmlformats.org/spreadsheetml/2006/main" count="194" uniqueCount="122">
  <si>
    <t>New York</t>
  </si>
  <si>
    <t>Arizona</t>
  </si>
  <si>
    <t>Australia</t>
  </si>
  <si>
    <t>Chile</t>
  </si>
  <si>
    <t>Fiji</t>
  </si>
  <si>
    <t>Israel</t>
  </si>
  <si>
    <t>Mongolia</t>
  </si>
  <si>
    <t>No DST</t>
  </si>
  <si>
    <t>Start</t>
  </si>
  <si>
    <t>US/Canada</t>
  </si>
  <si>
    <t>UK/Germany</t>
  </si>
  <si>
    <t>n/a</t>
  </si>
  <si>
    <t>Time:</t>
  </si>
  <si>
    <t>GMT:</t>
  </si>
  <si>
    <t>Start Time:</t>
  </si>
  <si>
    <t>Time Comparison Table</t>
  </si>
  <si>
    <t>UTC Time</t>
  </si>
  <si>
    <t>St. Louis</t>
  </si>
  <si>
    <t>London, UK</t>
  </si>
  <si>
    <t>Denver</t>
  </si>
  <si>
    <t>START</t>
  </si>
  <si>
    <t>Sydney, AU</t>
  </si>
  <si>
    <t>X</t>
  </si>
  <si>
    <t>Y</t>
  </si>
  <si>
    <t xml:space="preserve">GMT: </t>
  </si>
  <si>
    <t xml:space="preserve">Choose DST Rules: </t>
  </si>
  <si>
    <t>Tokyo, Japan</t>
  </si>
  <si>
    <t>KONIEC</t>
  </si>
  <si>
    <t>Wprowadź datę</t>
  </si>
  <si>
    <t>Planer spotkań światowych i konwerter stref czasowych</t>
  </si>
  <si>
    <t>Data + Czas</t>
  </si>
  <si>
    <t>Localizacja:</t>
  </si>
  <si>
    <t>Przesunięcia UTC:</t>
  </si>
  <si>
    <t>Data lokalna:</t>
  </si>
  <si>
    <t>Czas lokalny</t>
  </si>
  <si>
    <t>Strefa Czasowa</t>
  </si>
  <si>
    <t>Rozpoczęcie pracy</t>
  </si>
  <si>
    <t>Koniec pracy</t>
  </si>
  <si>
    <t>Dostępność -H</t>
  </si>
  <si>
    <t>Dostępność +H</t>
  </si>
  <si>
    <t>Przesunięcie względem UTC (UTC offset)</t>
  </si>
  <si>
    <t>Zobacz arkusz zasad DST</t>
  </si>
  <si>
    <t>Instrukcja</t>
  </si>
  <si>
    <t>1) Edytuj komórki z szarymi obramowaniami</t>
  </si>
  <si>
    <t>2) Aby uzyskać więcej informacji, przeczytaj komentarze do komórek (czerwone trójkąty)</t>
  </si>
  <si>
    <t>Obliczenia obejmujące przejścia z czasu letniego na zimowy mogą być nieprawidłowe</t>
  </si>
  <si>
    <t>Daty rozpoczęcia/zakończenia nie mogą obejmować wielu lat</t>
  </si>
  <si>
    <t>DST początek</t>
  </si>
  <si>
    <t>DST koniec:</t>
  </si>
  <si>
    <t>Czas letni:</t>
  </si>
  <si>
    <t>Start:</t>
  </si>
  <si>
    <t>Koniec:</t>
  </si>
  <si>
    <t>Dł. spotkania:</t>
  </si>
  <si>
    <t>Twój aktualny czas</t>
  </si>
  <si>
    <t>Zasady czasu letniego</t>
  </si>
  <si>
    <t xml:space="preserve">Ten arkusz kalkulacyjny służy do definiowania dat rozpoczęcia i zakończenia czasu letniego. Nazwy reguł można dowolnie edytować. Daty nie uwzględniają godziny zmiany, która zazwyczaj przypada na 2:00 w nocy. Więcej informacji znajdziesz pod poniższym linkiem do strony Wikipedia: </t>
  </si>
  <si>
    <t>Rok:</t>
  </si>
  <si>
    <t>Wikipedia - en</t>
  </si>
  <si>
    <t>Ten arkusz służy do tworzenia małych zegarów w arkuszu Planer.</t>
  </si>
  <si>
    <t>Nie powinno być potrzeby edytowania tego arkusza.</t>
  </si>
  <si>
    <t>ZEGARY EXCEL</t>
  </si>
  <si>
    <t>Godziny</t>
  </si>
  <si>
    <t>Minuty</t>
  </si>
  <si>
    <t>Sekundy</t>
  </si>
  <si>
    <t>Etykiety</t>
  </si>
  <si>
    <t>Znaczniki</t>
  </si>
  <si>
    <t>Obecny czas</t>
  </si>
  <si>
    <t>Odświeżanie F9</t>
  </si>
  <si>
    <t>Stopnie</t>
  </si>
  <si>
    <t>Środek</t>
  </si>
  <si>
    <t>Promień</t>
  </si>
  <si>
    <t>Zegar #1</t>
  </si>
  <si>
    <t>PM</t>
  </si>
  <si>
    <t>AM</t>
  </si>
  <si>
    <t>Zegar #7</t>
  </si>
  <si>
    <t>Czas</t>
  </si>
  <si>
    <t>Zegar #2</t>
  </si>
  <si>
    <t>Zegar #3</t>
  </si>
  <si>
    <t>Zegar #4</t>
  </si>
  <si>
    <t>Zegar #5</t>
  </si>
  <si>
    <t>Zegar #6</t>
  </si>
  <si>
    <t>By Exceluj.pl</t>
  </si>
  <si>
    <t>Ten arkusz kalkulacyjny, wraz ze wszystkimi arkuszami i powiązaną zawartością, stanowi utwór chroniony prawem autorskim zgodnie z przepisami Unii Europejskiej (m.in. Dyrektywa 2001/29/WE, Dyrektywa 2004/48/WE, Dyrektywa (UE) 2019/790) oraz ustawą z dnia 4 lutego 1994 r. o prawie autorskim i prawach pokrewnych (Dz.U. 1994 nr 24 poz. 83 z późn. zm.). Jakiekolwiek kopiowanie, rozpowszechnianie, modyfikowanie lub wykorzystywanie bez zgody autora jest zabronione.</t>
  </si>
  <si>
    <t>Nie przesyłaj kopii ani zmodyfikowanych wersji tego szablonu na jakiekolwiek strony internetowe ani do internetowych galerii szablonów.</t>
  </si>
  <si>
    <t>Brak</t>
  </si>
  <si>
    <t>Zasada czasu letniego</t>
  </si>
  <si>
    <t>2. niedziela marca do 1. niedzieli listopada</t>
  </si>
  <si>
    <t>Ostatnia niedziela marca do ostatniej niedzieli października</t>
  </si>
  <si>
    <t>Piątek przed ostatnią niedzielą marca do ostatniej niedzieli października</t>
  </si>
  <si>
    <t>1. niedziela kwietnia do ostatniej niedzieli października</t>
  </si>
  <si>
    <t>Ostatnia sobota marca do ostatniej soboty września</t>
  </si>
  <si>
    <t>Ostatnia niedziela września do 1. niedzieli kwietnia</t>
  </si>
  <si>
    <t>1. niedziela października do 1. niedzieli kwietnia</t>
  </si>
  <si>
    <t>3. niedziela października do 3. niedzieli lutego</t>
  </si>
  <si>
    <t>2. niedziela sierpnia do 2. niedzieli maja</t>
  </si>
  <si>
    <t>1. niedziela listopada do 3. niedzieli stycznia</t>
  </si>
  <si>
    <t>Daty</t>
  </si>
  <si>
    <t>Koniec</t>
  </si>
  <si>
    <t>Rola</t>
  </si>
  <si>
    <t>Miesiąc</t>
  </si>
  <si>
    <t>Tydzień</t>
  </si>
  <si>
    <t>Data</t>
  </si>
  <si>
    <t>Nowa Zelandia</t>
  </si>
  <si>
    <t>Meksyk</t>
  </si>
  <si>
    <t>UK/Niemcy</t>
  </si>
  <si>
    <t>Brazylia</t>
  </si>
  <si>
    <t>Dzień</t>
  </si>
  <si>
    <t>Druga niedziela marca</t>
  </si>
  <si>
    <t>Ostatnia niedziela marca</t>
  </si>
  <si>
    <t>Ostatnia sobota marca</t>
  </si>
  <si>
    <t>Pierwsza niedziela kwietnia</t>
  </si>
  <si>
    <t>Trzecia niedziela lutego</t>
  </si>
  <si>
    <t>Druga niedziela maja</t>
  </si>
  <si>
    <t>Trzecia niedziela stycznia</t>
  </si>
  <si>
    <t>Pierwsza niedziela października</t>
  </si>
  <si>
    <t>Trzecia niedziela października</t>
  </si>
  <si>
    <t>Druga niedziela sierpnia</t>
  </si>
  <si>
    <t>Pierwsza niedziela listopada</t>
  </si>
  <si>
    <t>Ostatnia niedziela września</t>
  </si>
  <si>
    <t>Ostatnia niedziela października</t>
  </si>
  <si>
    <t>Ostatnia sobota września</t>
  </si>
  <si>
    <t>Piątek przed ostatnią niedzielą marca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</si>
</sst>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409]m/d/yy\ h:mm\ AM/PM;@"/>
    <numFmt numFmtId="165" formatCode="[$-409]dddd"/>
    <numFmt numFmtId="166" formatCode="[$-409]h:mm\ AM/PM;@"/>
    <numFmt numFmtId="167" formatCode="m/d/yy"/>
    <numFmt numFmtId="168" formatCode="[$-409]ddd\ h:mm\ AM/PM;@"/>
    <numFmt numFmtId="169" formatCode="0.0000000"/>
    <numFmt numFmtId="170" formatCode="0.000"/>
    <numFmt numFmtId="171" formatCode="General\ &quot;h&quot;"/>
  </numFmts>
  <fonts count="35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6"/>
      <color theme="0"/>
      <name val="Arial"/>
      <family val="2"/>
    </font>
    <font>
      <sz val="10"/>
      <color theme="0"/>
      <name val="Arial"/>
      <family val="2"/>
    </font>
    <font>
      <sz val="8"/>
      <color theme="0" tint="-0.3499862666707357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  <scheme val="minor"/>
    </font>
    <font>
      <b/>
      <sz val="18"/>
      <color theme="4" tint="-0.499984740745262"/>
      <name val="Arial"/>
      <family val="2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8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2"/>
      <color theme="3"/>
      <name val="Arial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11"/>
      <color theme="4"/>
      <name val="Arial"/>
      <family val="2"/>
      <scheme val="minor"/>
    </font>
    <font>
      <sz val="10"/>
      <color theme="4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i/>
      <sz val="8"/>
      <color theme="1"/>
      <name val="Arial"/>
      <family val="2"/>
      <scheme val="minor"/>
    </font>
    <font>
      <sz val="11"/>
      <color theme="4"/>
      <name val="Arial"/>
      <family val="2"/>
      <scheme val="minor"/>
    </font>
    <font>
      <b/>
      <i/>
      <sz val="11"/>
      <color theme="4"/>
      <name val="Arial"/>
      <family val="2"/>
      <scheme val="minor"/>
    </font>
    <font>
      <b/>
      <u/>
      <sz val="10"/>
      <color theme="10"/>
      <name val="Arial"/>
      <family val="2"/>
      <scheme val="minor"/>
    </font>
    <font>
      <u/>
      <sz val="12"/>
      <color theme="10"/>
      <name val="Arial"/>
      <family val="2"/>
      <scheme val="minor"/>
    </font>
    <font>
      <sz val="12"/>
      <color theme="1"/>
      <name val="Arial"/>
      <family val="2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15" fillId="8" borderId="0" applyNumberFormat="0" applyBorder="0" applyAlignment="0" applyProtection="0"/>
    <xf numFmtId="0" fontId="17" fillId="0" borderId="0" applyNumberFormat="0" applyFill="0" applyBorder="0" applyAlignment="0" applyProtection="0"/>
    <xf numFmtId="0" fontId="25" fillId="11" borderId="0" applyNumberFormat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right"/>
    </xf>
    <xf numFmtId="0" fontId="3" fillId="3" borderId="0" xfId="0" applyFont="1" applyFill="1" applyAlignment="1">
      <alignment horizontal="left" vertical="center"/>
    </xf>
    <xf numFmtId="0" fontId="4" fillId="3" borderId="0" xfId="0" applyFont="1" applyFill="1"/>
    <xf numFmtId="0" fontId="5" fillId="3" borderId="0" xfId="0" applyFont="1" applyFill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6" fillId="5" borderId="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shrinkToFit="1"/>
    </xf>
    <xf numFmtId="167" fontId="7" fillId="5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/>
    <xf numFmtId="167" fontId="10" fillId="0" borderId="0" xfId="0" applyNumberFormat="1" applyFont="1" applyAlignment="1">
      <alignment horizontal="center"/>
    </xf>
    <xf numFmtId="167" fontId="7" fillId="4" borderId="0" xfId="0" applyNumberFormat="1" applyFont="1" applyFill="1" applyAlignment="1">
      <alignment horizontal="center"/>
    </xf>
    <xf numFmtId="0" fontId="10" fillId="2" borderId="0" xfId="0" applyFont="1" applyFill="1"/>
    <xf numFmtId="0" fontId="0" fillId="2" borderId="0" xfId="0" applyFill="1" applyAlignment="1">
      <alignment horizontal="right"/>
    </xf>
    <xf numFmtId="167" fontId="7" fillId="5" borderId="0" xfId="0" applyNumberFormat="1" applyFont="1" applyFill="1" applyAlignment="1">
      <alignment horizontal="center"/>
    </xf>
    <xf numFmtId="0" fontId="0" fillId="0" borderId="0" xfId="0" applyAlignment="1">
      <alignment horizontal="right" vertical="center"/>
    </xf>
    <xf numFmtId="168" fontId="10" fillId="0" borderId="0" xfId="0" applyNumberFormat="1" applyFont="1" applyAlignment="1">
      <alignment horizontal="center"/>
    </xf>
    <xf numFmtId="0" fontId="11" fillId="6" borderId="0" xfId="0" applyFont="1" applyFill="1" applyAlignment="1">
      <alignment horizontal="left" vertical="center"/>
    </xf>
    <xf numFmtId="0" fontId="0" fillId="6" borderId="0" xfId="0" applyFill="1"/>
    <xf numFmtId="168" fontId="10" fillId="9" borderId="0" xfId="0" applyNumberFormat="1" applyFont="1" applyFill="1" applyAlignment="1">
      <alignment horizontal="center"/>
    </xf>
    <xf numFmtId="169" fontId="0" fillId="0" borderId="0" xfId="0" applyNumberFormat="1"/>
    <xf numFmtId="14" fontId="12" fillId="10" borderId="0" xfId="0" applyNumberFormat="1" applyFont="1" applyFill="1" applyAlignment="1">
      <alignment horizontal="center" vertical="center"/>
    </xf>
    <xf numFmtId="166" fontId="12" fillId="10" borderId="0" xfId="0" applyNumberFormat="1" applyFont="1" applyFill="1" applyAlignment="1">
      <alignment horizontal="center" vertical="center"/>
    </xf>
    <xf numFmtId="0" fontId="18" fillId="0" borderId="0" xfId="3" applyFont="1" applyAlignment="1">
      <alignment horizontal="centerContinuous"/>
    </xf>
    <xf numFmtId="0" fontId="15" fillId="8" borderId="4" xfId="2" applyBorder="1" applyAlignment="1">
      <alignment horizontal="center" vertical="center" shrinkToFit="1"/>
    </xf>
    <xf numFmtId="164" fontId="14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right" indent="1"/>
    </xf>
    <xf numFmtId="168" fontId="1" fillId="7" borderId="0" xfId="0" applyNumberFormat="1" applyFont="1" applyFill="1" applyAlignment="1">
      <alignment horizontal="center" vertical="center"/>
    </xf>
    <xf numFmtId="0" fontId="6" fillId="0" borderId="5" xfId="0" applyFont="1" applyBorder="1"/>
    <xf numFmtId="0" fontId="0" fillId="0" borderId="5" xfId="0" applyBorder="1"/>
    <xf numFmtId="0" fontId="19" fillId="0" borderId="6" xfId="0" applyFont="1" applyBorder="1" applyAlignment="1">
      <alignment horizontal="left" wrapText="1" indent="1"/>
    </xf>
    <xf numFmtId="0" fontId="20" fillId="0" borderId="5" xfId="0" applyFont="1" applyBorder="1"/>
    <xf numFmtId="0" fontId="19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0" fontId="19" fillId="0" borderId="5" xfId="0" applyFont="1" applyBorder="1" applyAlignment="1">
      <alignment horizontal="left"/>
    </xf>
    <xf numFmtId="0" fontId="2" fillId="0" borderId="5" xfId="1" applyBorder="1" applyAlignment="1">
      <alignment horizontal="left" wrapText="1"/>
    </xf>
    <xf numFmtId="1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1" fillId="0" borderId="0" xfId="0" applyFont="1"/>
    <xf numFmtId="0" fontId="22" fillId="0" borderId="0" xfId="0" applyFont="1" applyAlignment="1">
      <alignment vertical="center"/>
    </xf>
    <xf numFmtId="0" fontId="1" fillId="7" borderId="0" xfId="0" applyFont="1" applyFill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center"/>
    </xf>
    <xf numFmtId="0" fontId="1" fillId="0" borderId="0" xfId="0" applyFont="1"/>
    <xf numFmtId="170" fontId="0" fillId="0" borderId="0" xfId="0" applyNumberFormat="1"/>
    <xf numFmtId="0" fontId="25" fillId="11" borderId="0" xfId="4" applyAlignment="1">
      <alignment horizontal="right"/>
    </xf>
    <xf numFmtId="0" fontId="25" fillId="11" borderId="0" xfId="4" applyBorder="1" applyAlignment="1">
      <alignment horizontal="right"/>
    </xf>
    <xf numFmtId="0" fontId="16" fillId="0" borderId="0" xfId="0" applyFont="1" applyAlignment="1">
      <alignment horizontal="right"/>
    </xf>
    <xf numFmtId="18" fontId="0" fillId="0" borderId="1" xfId="0" applyNumberFormat="1" applyBorder="1"/>
    <xf numFmtId="22" fontId="0" fillId="0" borderId="0" xfId="0" applyNumberFormat="1"/>
    <xf numFmtId="166" fontId="0" fillId="0" borderId="1" xfId="0" applyNumberFormat="1" applyBorder="1"/>
    <xf numFmtId="0" fontId="26" fillId="0" borderId="0" xfId="0" applyFont="1" applyAlignment="1">
      <alignment horizontal="left" indent="1"/>
    </xf>
    <xf numFmtId="0" fontId="0" fillId="4" borderId="0" xfId="0" applyFill="1"/>
    <xf numFmtId="0" fontId="11" fillId="5" borderId="0" xfId="0" applyFont="1" applyFill="1" applyAlignment="1">
      <alignment horizontal="left" vertical="center"/>
    </xf>
    <xf numFmtId="0" fontId="0" fillId="5" borderId="0" xfId="0" applyFill="1"/>
    <xf numFmtId="0" fontId="1" fillId="0" borderId="7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14" fontId="12" fillId="0" borderId="7" xfId="0" applyNumberFormat="1" applyFont="1" applyBorder="1" applyAlignment="1">
      <alignment horizontal="center" vertical="center"/>
    </xf>
    <xf numFmtId="166" fontId="12" fillId="0" borderId="7" xfId="0" applyNumberFormat="1" applyFont="1" applyBorder="1" applyAlignment="1">
      <alignment horizontal="center" vertical="center"/>
    </xf>
    <xf numFmtId="0" fontId="2" fillId="4" borderId="0" xfId="1" applyFill="1"/>
    <xf numFmtId="0" fontId="14" fillId="4" borderId="0" xfId="0" applyFont="1" applyFill="1" applyAlignment="1">
      <alignment horizontal="right" indent="1"/>
    </xf>
    <xf numFmtId="165" fontId="0" fillId="0" borderId="0" xfId="0" applyNumberFormat="1" applyAlignment="1">
      <alignment horizontal="left" vertical="center" indent="1"/>
    </xf>
    <xf numFmtId="14" fontId="12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" fillId="0" borderId="0" xfId="1"/>
    <xf numFmtId="0" fontId="28" fillId="0" borderId="0" xfId="0" applyFont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9" fillId="0" borderId="0" xfId="0" applyFont="1"/>
    <xf numFmtId="0" fontId="13" fillId="0" borderId="0" xfId="0" applyFont="1" applyAlignment="1">
      <alignment horizontal="right" vertical="center"/>
    </xf>
    <xf numFmtId="0" fontId="0" fillId="0" borderId="0" xfId="0" applyAlignment="1">
      <alignment horizontal="right" vertical="center" shrinkToFit="1"/>
    </xf>
    <xf numFmtId="0" fontId="30" fillId="0" borderId="0" xfId="1" applyFont="1" applyAlignment="1">
      <alignment horizontal="left" vertical="center"/>
    </xf>
    <xf numFmtId="0" fontId="31" fillId="0" borderId="5" xfId="1" applyFont="1" applyBorder="1" applyAlignment="1">
      <alignment horizontal="left" wrapText="1"/>
    </xf>
    <xf numFmtId="0" fontId="32" fillId="0" borderId="5" xfId="0" applyFont="1" applyBorder="1" applyAlignment="1">
      <alignment horizontal="left" wrapText="1"/>
    </xf>
    <xf numFmtId="171" fontId="12" fillId="0" borderId="7" xfId="0" applyNumberFormat="1" applyFont="1" applyBorder="1" applyAlignment="1">
      <alignment horizontal="center" vertical="center"/>
    </xf>
    <xf numFmtId="166" fontId="10" fillId="0" borderId="7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wrapText="1"/>
    </xf>
  </cellXfs>
  <cellStyles count="5">
    <cellStyle name="20% — akcent 1" xfId="4" builtinId="30"/>
    <cellStyle name="Akcent 1" xfId="2" builtinId="29"/>
    <cellStyle name="Hiperłącze" xfId="1" builtinId="8"/>
    <cellStyle name="Nagłówek 4" xfId="3" builtinId="19"/>
    <cellStyle name="Normalny" xfId="0" builtinId="0"/>
  </cellStyles>
  <dxfs count="4">
    <dxf>
      <fill>
        <patternFill>
          <bgColor theme="5" tint="0.59996337778862885"/>
        </patternFill>
      </fill>
    </dxf>
    <dxf>
      <fill>
        <patternFill>
          <bgColor theme="0" tint="-4.9989318521683403E-2"/>
        </patternFill>
      </fill>
    </dxf>
    <dxf>
      <border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CCCC"/>
      <color rgb="FFFF9999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095874703970443E-2"/>
          <c:y val="2.2889842632331903E-2"/>
          <c:w val="0.94414617836066672"/>
          <c:h val="0.95422031473533619"/>
        </c:manualLayout>
      </c:layout>
      <c:scatterChart>
        <c:scatterStyle val="smoothMarker"/>
        <c:varyColors val="0"/>
        <c:ser>
          <c:idx val="0"/>
          <c:order val="0"/>
          <c:tx>
            <c:v>Labels</c:v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42A85341-B7FA-419C-83E8-FC9F4914EAC4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2C2D-4864-95D3-AA944AE7E27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6005F4B-0B5F-4426-A4A7-5FC1379B46FF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2C2D-4864-95D3-AA944AE7E27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C4103C2-DFAE-483B-A5BE-A3BE596ECD98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2C2D-4864-95D3-AA944AE7E27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2914AFA-8542-46FB-A7CC-4540DAECAADB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C2D-4864-95D3-AA944AE7E27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C73E2E5-9F77-498E-A55D-0B6E87AE71E7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C2D-4864-95D3-AA944AE7E27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BF14A611-F83E-4C22-A25D-A61099F601BD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C2D-4864-95D3-AA944AE7E27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1ECB925-EA2A-4696-8402-4448306297C8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C2D-4864-95D3-AA944AE7E27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BFC3561D-57EE-4F01-80A9-718D7EB3A3AC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C2D-4864-95D3-AA944AE7E27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47561C7-5E13-4C3D-9876-3134149CB771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C2D-4864-95D3-AA944AE7E27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F16F042B-711D-4154-A1A5-5DD0F405D8F2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2C2D-4864-95D3-AA944AE7E27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55E8D58A-0081-49B9-8E93-4FA7D40BAF38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C2D-4864-95D3-AA944AE7E27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FD340AC-E440-4867-8015-859A6D6456F0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C2D-4864-95D3-AA944AE7E2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Zegary!$C$31:$C$42</c:f>
              <c:numCache>
                <c:formatCode>0.000</c:formatCode>
                <c:ptCount val="12"/>
                <c:pt idx="0">
                  <c:v>-1.7642137750684129E-16</c:v>
                </c:pt>
                <c:pt idx="1">
                  <c:v>0.48000000000000009</c:v>
                </c:pt>
                <c:pt idx="2">
                  <c:v>0.83138438763306111</c:v>
                </c:pt>
                <c:pt idx="3">
                  <c:v>0.96</c:v>
                </c:pt>
                <c:pt idx="4">
                  <c:v>0.83138438763306111</c:v>
                </c:pt>
                <c:pt idx="5">
                  <c:v>0.48000000000000009</c:v>
                </c:pt>
                <c:pt idx="6">
                  <c:v>5.8807125835613758E-17</c:v>
                </c:pt>
                <c:pt idx="7">
                  <c:v>-0.47999999999999976</c:v>
                </c:pt>
                <c:pt idx="8">
                  <c:v>-0.83138438763306111</c:v>
                </c:pt>
                <c:pt idx="9">
                  <c:v>-0.96</c:v>
                </c:pt>
                <c:pt idx="10">
                  <c:v>-0.83138438763306099</c:v>
                </c:pt>
                <c:pt idx="11">
                  <c:v>-0.48000000000000043</c:v>
                </c:pt>
              </c:numCache>
            </c:numRef>
          </c:xVal>
          <c:yVal>
            <c:numRef>
              <c:f>Zegary!$D$31:$D$42</c:f>
              <c:numCache>
                <c:formatCode>0.000</c:formatCode>
                <c:ptCount val="12"/>
                <c:pt idx="0">
                  <c:v>0.96</c:v>
                </c:pt>
                <c:pt idx="1">
                  <c:v>0.83138438763306099</c:v>
                </c:pt>
                <c:pt idx="2">
                  <c:v>0.47999999999999993</c:v>
                </c:pt>
                <c:pt idx="3">
                  <c:v>0</c:v>
                </c:pt>
                <c:pt idx="4">
                  <c:v>-0.47999999999999993</c:v>
                </c:pt>
                <c:pt idx="5">
                  <c:v>-0.83138438763306099</c:v>
                </c:pt>
                <c:pt idx="6">
                  <c:v>-0.96</c:v>
                </c:pt>
                <c:pt idx="7">
                  <c:v>-0.83138438763306111</c:v>
                </c:pt>
                <c:pt idx="8">
                  <c:v>-0.47999999999999993</c:v>
                </c:pt>
                <c:pt idx="9">
                  <c:v>-1.1761425167122752E-16</c:v>
                </c:pt>
                <c:pt idx="10">
                  <c:v>0.48000000000000009</c:v>
                </c:pt>
                <c:pt idx="11">
                  <c:v>0.83138438763306077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Zegary!$A$31:$A$42</c15:f>
                <c15:dlblRangeCache>
                  <c:ptCount val="12"/>
                  <c:pt idx="0">
                    <c:v>12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C-2C2D-4864-95D3-AA944AE7E271}"/>
            </c:ext>
          </c:extLst>
        </c:ser>
        <c:ser>
          <c:idx val="1"/>
          <c:order val="1"/>
          <c:tx>
            <c:v>Ticks</c:v>
          </c:tx>
          <c:spPr>
            <a:ln w="190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Zegary!$C$45:$C$105</c:f>
              <c:numCache>
                <c:formatCode>General</c:formatCode>
                <c:ptCount val="61"/>
                <c:pt idx="0">
                  <c:v>7.0446036157245651E-17</c:v>
                </c:pt>
                <c:pt idx="1">
                  <c:v>0.12020773275780147</c:v>
                </c:pt>
                <c:pt idx="2">
                  <c:v>0.23909844444042336</c:v>
                </c:pt>
                <c:pt idx="3">
                  <c:v>0.35536954353118955</c:v>
                </c:pt>
                <c:pt idx="4">
                  <c:v>0.46774713953717018</c:v>
                </c:pt>
                <c:pt idx="5">
                  <c:v>0.57500000000000007</c:v>
                </c:pt>
                <c:pt idx="6">
                  <c:v>0.67595304013634405</c:v>
                </c:pt>
                <c:pt idx="7">
                  <c:v>0.76950019731268693</c:v>
                </c:pt>
                <c:pt idx="8">
                  <c:v>0.85461654929900333</c:v>
                </c:pt>
                <c:pt idx="9">
                  <c:v>0.9303695435311895</c:v>
                </c:pt>
                <c:pt idx="10">
                  <c:v>0.99592921435210446</c:v>
                </c:pt>
                <c:pt idx="11">
                  <c:v>1.0505772762889909</c:v>
                </c:pt>
                <c:pt idx="12">
                  <c:v>1.0937149937394264</c:v>
                </c:pt>
                <c:pt idx="13">
                  <c:v>1.1248697408438764</c:v>
                </c:pt>
                <c:pt idx="14">
                  <c:v>1.1437001796735142</c:v>
                </c:pt>
                <c:pt idx="15">
                  <c:v>1.1499999999999999</c:v>
                </c:pt>
                <c:pt idx="16">
                  <c:v>1.1437001796735142</c:v>
                </c:pt>
                <c:pt idx="17">
                  <c:v>1.1248697408438764</c:v>
                </c:pt>
                <c:pt idx="18">
                  <c:v>1.0937149937394264</c:v>
                </c:pt>
                <c:pt idx="19">
                  <c:v>1.0505772762889909</c:v>
                </c:pt>
                <c:pt idx="20">
                  <c:v>0.99592921435210446</c:v>
                </c:pt>
                <c:pt idx="21">
                  <c:v>0.9303695435311895</c:v>
                </c:pt>
                <c:pt idx="22">
                  <c:v>0.85461654929900333</c:v>
                </c:pt>
                <c:pt idx="23">
                  <c:v>0.76950019731268693</c:v>
                </c:pt>
                <c:pt idx="24">
                  <c:v>0.67595304013634405</c:v>
                </c:pt>
                <c:pt idx="25">
                  <c:v>0.57500000000000007</c:v>
                </c:pt>
                <c:pt idx="26">
                  <c:v>0.46774713953717018</c:v>
                </c:pt>
                <c:pt idx="27">
                  <c:v>0.35536954353118955</c:v>
                </c:pt>
                <c:pt idx="28">
                  <c:v>0.23909844444042336</c:v>
                </c:pt>
                <c:pt idx="29">
                  <c:v>0.12020773275780147</c:v>
                </c:pt>
                <c:pt idx="30">
                  <c:v>7.0446036157245651E-17</c:v>
                </c:pt>
                <c:pt idx="31">
                  <c:v>-0.12020773275780158</c:v>
                </c:pt>
                <c:pt idx="32">
                  <c:v>-0.23909844444042322</c:v>
                </c:pt>
                <c:pt idx="33">
                  <c:v>-0.35536954353118944</c:v>
                </c:pt>
                <c:pt idx="34">
                  <c:v>-0.46774713953717029</c:v>
                </c:pt>
                <c:pt idx="35">
                  <c:v>-0.57499999999999973</c:v>
                </c:pt>
                <c:pt idx="36">
                  <c:v>-0.67595304013634394</c:v>
                </c:pt>
                <c:pt idx="37">
                  <c:v>-0.76950019731268693</c:v>
                </c:pt>
                <c:pt idx="38">
                  <c:v>-0.8546165492990031</c:v>
                </c:pt>
                <c:pt idx="39">
                  <c:v>-0.93036954353118939</c:v>
                </c:pt>
                <c:pt idx="40">
                  <c:v>-0.99592921435210446</c:v>
                </c:pt>
                <c:pt idx="41">
                  <c:v>-1.0505772762889909</c:v>
                </c:pt>
                <c:pt idx="42">
                  <c:v>-1.0937149937394264</c:v>
                </c:pt>
                <c:pt idx="43">
                  <c:v>-1.1248697408438764</c:v>
                </c:pt>
                <c:pt idx="44">
                  <c:v>-1.1437001796735142</c:v>
                </c:pt>
                <c:pt idx="45">
                  <c:v>-1.1499999999999999</c:v>
                </c:pt>
                <c:pt idx="46">
                  <c:v>-1.1437001796735142</c:v>
                </c:pt>
                <c:pt idx="47">
                  <c:v>-1.1248697408438764</c:v>
                </c:pt>
                <c:pt idx="48">
                  <c:v>-1.0937149937394266</c:v>
                </c:pt>
                <c:pt idx="49">
                  <c:v>-1.0505772762889909</c:v>
                </c:pt>
                <c:pt idx="50">
                  <c:v>-0.99592921435210435</c:v>
                </c:pt>
                <c:pt idx="51">
                  <c:v>-0.93036954353118961</c:v>
                </c:pt>
                <c:pt idx="52">
                  <c:v>-0.85461654929900333</c:v>
                </c:pt>
                <c:pt idx="53">
                  <c:v>-0.76950019731268682</c:v>
                </c:pt>
                <c:pt idx="54">
                  <c:v>-0.67595304013634416</c:v>
                </c:pt>
                <c:pt idx="55">
                  <c:v>-0.57500000000000051</c:v>
                </c:pt>
                <c:pt idx="56">
                  <c:v>-0.46774713953717006</c:v>
                </c:pt>
                <c:pt idx="57">
                  <c:v>-0.35536954353118966</c:v>
                </c:pt>
                <c:pt idx="58">
                  <c:v>-0.23909844444042375</c:v>
                </c:pt>
                <c:pt idx="59">
                  <c:v>-0.12020773275780136</c:v>
                </c:pt>
                <c:pt idx="60">
                  <c:v>-2.1133810847173693E-16</c:v>
                </c:pt>
              </c:numCache>
            </c:numRef>
          </c:xVal>
          <c:yVal>
            <c:numRef>
              <c:f>Zegary!$D$45:$D$105</c:f>
              <c:numCache>
                <c:formatCode>General</c:formatCode>
                <c:ptCount val="61"/>
                <c:pt idx="0">
                  <c:v>1.1499999999999999</c:v>
                </c:pt>
                <c:pt idx="1">
                  <c:v>1.1437001796735142</c:v>
                </c:pt>
                <c:pt idx="2">
                  <c:v>1.1248697408438764</c:v>
                </c:pt>
                <c:pt idx="3">
                  <c:v>1.0937149937394264</c:v>
                </c:pt>
                <c:pt idx="4">
                  <c:v>1.0505772762889909</c:v>
                </c:pt>
                <c:pt idx="5">
                  <c:v>0.99592921435210435</c:v>
                </c:pt>
                <c:pt idx="6">
                  <c:v>0.9303695435311895</c:v>
                </c:pt>
                <c:pt idx="7">
                  <c:v>0.85461654929900333</c:v>
                </c:pt>
                <c:pt idx="8">
                  <c:v>0.76950019731268693</c:v>
                </c:pt>
                <c:pt idx="9">
                  <c:v>0.67595304013634405</c:v>
                </c:pt>
                <c:pt idx="10">
                  <c:v>0.57499999999999984</c:v>
                </c:pt>
                <c:pt idx="11">
                  <c:v>0.46774713953717018</c:v>
                </c:pt>
                <c:pt idx="12">
                  <c:v>0.35536954353118949</c:v>
                </c:pt>
                <c:pt idx="13">
                  <c:v>0.23909844444042322</c:v>
                </c:pt>
                <c:pt idx="14">
                  <c:v>0.12020773275780149</c:v>
                </c:pt>
                <c:pt idx="15">
                  <c:v>0</c:v>
                </c:pt>
                <c:pt idx="16">
                  <c:v>-0.12020773275780149</c:v>
                </c:pt>
                <c:pt idx="17">
                  <c:v>-0.23909844444042322</c:v>
                </c:pt>
                <c:pt idx="18">
                  <c:v>-0.35536954353118949</c:v>
                </c:pt>
                <c:pt idx="19">
                  <c:v>-0.46774713953717018</c:v>
                </c:pt>
                <c:pt idx="20">
                  <c:v>-0.57499999999999984</c:v>
                </c:pt>
                <c:pt idx="21">
                  <c:v>-0.67595304013634405</c:v>
                </c:pt>
                <c:pt idx="22">
                  <c:v>-0.76950019731268693</c:v>
                </c:pt>
                <c:pt idx="23">
                  <c:v>-0.85461654929900333</c:v>
                </c:pt>
                <c:pt idx="24">
                  <c:v>-0.9303695435311895</c:v>
                </c:pt>
                <c:pt idx="25">
                  <c:v>-0.99592921435210435</c:v>
                </c:pt>
                <c:pt idx="26">
                  <c:v>-1.0505772762889909</c:v>
                </c:pt>
                <c:pt idx="27">
                  <c:v>-1.0937149937394264</c:v>
                </c:pt>
                <c:pt idx="28">
                  <c:v>-1.1248697408438764</c:v>
                </c:pt>
                <c:pt idx="29">
                  <c:v>-1.1437001796735142</c:v>
                </c:pt>
                <c:pt idx="30">
                  <c:v>-1.1499999999999999</c:v>
                </c:pt>
                <c:pt idx="31">
                  <c:v>-1.1437001796735142</c:v>
                </c:pt>
                <c:pt idx="32">
                  <c:v>-1.1248697408438764</c:v>
                </c:pt>
                <c:pt idx="33">
                  <c:v>-1.0937149937394266</c:v>
                </c:pt>
                <c:pt idx="34">
                  <c:v>-1.0505772762889909</c:v>
                </c:pt>
                <c:pt idx="35">
                  <c:v>-0.99592921435210446</c:v>
                </c:pt>
                <c:pt idx="36">
                  <c:v>-0.9303695435311895</c:v>
                </c:pt>
                <c:pt idx="37">
                  <c:v>-0.85461654929900333</c:v>
                </c:pt>
                <c:pt idx="38">
                  <c:v>-0.76950019731268704</c:v>
                </c:pt>
                <c:pt idx="39">
                  <c:v>-0.67595304013634416</c:v>
                </c:pt>
                <c:pt idx="40">
                  <c:v>-0.57499999999999984</c:v>
                </c:pt>
                <c:pt idx="41">
                  <c:v>-0.46774713953717045</c:v>
                </c:pt>
                <c:pt idx="42">
                  <c:v>-0.3553695435311896</c:v>
                </c:pt>
                <c:pt idx="43">
                  <c:v>-0.23909844444042319</c:v>
                </c:pt>
                <c:pt idx="44">
                  <c:v>-0.12020773275780179</c:v>
                </c:pt>
                <c:pt idx="45">
                  <c:v>-1.408920723144913E-16</c:v>
                </c:pt>
                <c:pt idx="46">
                  <c:v>0.12020773275780151</c:v>
                </c:pt>
                <c:pt idx="47">
                  <c:v>0.23909844444042341</c:v>
                </c:pt>
                <c:pt idx="48">
                  <c:v>0.35536954353118932</c:v>
                </c:pt>
                <c:pt idx="49">
                  <c:v>0.46774713953717018</c:v>
                </c:pt>
                <c:pt idx="50">
                  <c:v>0.57500000000000007</c:v>
                </c:pt>
                <c:pt idx="51">
                  <c:v>0.67595304013634394</c:v>
                </c:pt>
                <c:pt idx="52">
                  <c:v>0.76950019731268693</c:v>
                </c:pt>
                <c:pt idx="53">
                  <c:v>0.85461654929900344</c:v>
                </c:pt>
                <c:pt idx="54">
                  <c:v>0.93036954353118939</c:v>
                </c:pt>
                <c:pt idx="55">
                  <c:v>0.99592921435210402</c:v>
                </c:pt>
                <c:pt idx="56">
                  <c:v>1.0505772762889911</c:v>
                </c:pt>
                <c:pt idx="57">
                  <c:v>1.0937149937394264</c:v>
                </c:pt>
                <c:pt idx="58">
                  <c:v>1.1248697408438764</c:v>
                </c:pt>
                <c:pt idx="59">
                  <c:v>1.1437001796735142</c:v>
                </c:pt>
                <c:pt idx="60">
                  <c:v>1.1499999999999999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2C2D-4864-95D3-AA944AE7E271}"/>
            </c:ext>
          </c:extLst>
        </c:ser>
        <c:ser>
          <c:idx val="2"/>
          <c:order val="2"/>
          <c:tx>
            <c:v>Hour</c:v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  <a:headEnd type="oval"/>
              <a:tailEnd type="arrow" w="sm" len="med"/>
            </a:ln>
            <a:effectLst/>
          </c:spPr>
          <c:marker>
            <c:symbol val="none"/>
          </c:marker>
          <c:xVal>
            <c:numRef>
              <c:f>(Zegary!$C$117,Zegary!$C$118)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xVal>
          <c:yVal>
            <c:numRef>
              <c:f>(Zegary!$D$117,Zegary!$D$118)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2C2D-4864-95D3-AA944AE7E271}"/>
            </c:ext>
          </c:extLst>
        </c:ser>
        <c:ser>
          <c:idx val="3"/>
          <c:order val="3"/>
          <c:tx>
            <c:v>Minute</c:v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  <a:headEnd type="oval" w="sm" len="sm"/>
              <a:tailEnd type="arrow" w="sm" len="med"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F-2C2D-4864-95D3-AA944AE7E271}"/>
              </c:ext>
            </c:extLst>
          </c:dPt>
          <c:xVal>
            <c:numRef>
              <c:f>(Zegary!$C$117,Zegary!$C$119)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xVal>
          <c:yVal>
            <c:numRef>
              <c:f>(Zegary!$D$117,Zegary!$D$119)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2C2D-4864-95D3-AA944AE7E271}"/>
            </c:ext>
          </c:extLst>
        </c:ser>
        <c:ser>
          <c:idx val="5"/>
          <c:order val="4"/>
          <c:tx>
            <c:strRef>
              <c:f>Zegary!$A$120</c:f>
              <c:strCache>
                <c:ptCount val="1"/>
                <c:pt idx="0">
                  <c:v>PM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Zegary!$C$120</c:f>
              <c:numCache>
                <c:formatCode>General</c:formatCode>
                <c:ptCount val="1"/>
                <c:pt idx="0">
                  <c:v>0.95</c:v>
                </c:pt>
              </c:numCache>
            </c:numRef>
          </c:xVal>
          <c:yVal>
            <c:numRef>
              <c:f>Zegary!$D$120</c:f>
              <c:numCache>
                <c:formatCode>General</c:formatCode>
                <c:ptCount val="1"/>
                <c:pt idx="0">
                  <c:v>-1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2C2D-4864-95D3-AA944AE7E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117200"/>
        <c:axId val="513116544"/>
      </c:scatterChart>
      <c:valAx>
        <c:axId val="513117200"/>
        <c:scaling>
          <c:orientation val="minMax"/>
          <c:max val="1.2"/>
          <c:min val="-1.2"/>
        </c:scaling>
        <c:delete val="1"/>
        <c:axPos val="b"/>
        <c:numFmt formatCode="0.000" sourceLinked="1"/>
        <c:majorTickMark val="out"/>
        <c:minorTickMark val="none"/>
        <c:tickLblPos val="nextTo"/>
        <c:crossAx val="513116544"/>
        <c:crosses val="autoZero"/>
        <c:crossBetween val="midCat"/>
      </c:valAx>
      <c:valAx>
        <c:axId val="513116544"/>
        <c:scaling>
          <c:orientation val="minMax"/>
          <c:max val="1.2"/>
          <c:min val="-1.2"/>
        </c:scaling>
        <c:delete val="1"/>
        <c:axPos val="l"/>
        <c:numFmt formatCode="0.000" sourceLinked="1"/>
        <c:majorTickMark val="out"/>
        <c:minorTickMark val="none"/>
        <c:tickLblPos val="nextTo"/>
        <c:crossAx val="513117200"/>
        <c:crosses val="autoZero"/>
        <c:crossBetween val="midCat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095874703970443E-2"/>
          <c:y val="2.2889842632331903E-2"/>
          <c:w val="0.94414617836066672"/>
          <c:h val="0.95422031473533619"/>
        </c:manualLayout>
      </c:layout>
      <c:scatterChart>
        <c:scatterStyle val="smoothMarker"/>
        <c:varyColors val="0"/>
        <c:ser>
          <c:idx val="0"/>
          <c:order val="0"/>
          <c:tx>
            <c:v>Labels</c:v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12C21604-8B0E-4A15-96D2-4FE30C6D9373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23EA-4BCE-A58E-A4CA920BB59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786A1C1-549A-4C6C-B7F2-179DA946EFC3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23EA-4BCE-A58E-A4CA920BB59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B58727A-B7A0-47B0-AC65-2581A84FF2D8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23EA-4BCE-A58E-A4CA920BB59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4E6CC9F-C050-4127-B455-609E795173AA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3EA-4BCE-A58E-A4CA920BB59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FD932CF-DB4D-4EA6-B8AC-4919520CA4C4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3EA-4BCE-A58E-A4CA920BB59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398AA1F-F16E-47CF-9818-662EC8ABE7E7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3EA-4BCE-A58E-A4CA920BB59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7ECC6E7-51DD-4240-842C-21FCB8E22F06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3EA-4BCE-A58E-A4CA920BB59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691C559-26F3-4138-844A-A12DF1214211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3EA-4BCE-A58E-A4CA920BB59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A95E1D4A-CF6C-412E-B810-1457FF2163CB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3EA-4BCE-A58E-A4CA920BB59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1EE58918-94DE-4289-9BBE-7F26865FD31D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23EA-4BCE-A58E-A4CA920BB59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BCABAA7D-3FB8-4159-A777-1A21AAF7109F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3EA-4BCE-A58E-A4CA920BB59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3B9375E5-A68C-4B97-AC2F-3D419B565449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3EA-4BCE-A58E-A4CA920BB5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Zegary!$C$31:$C$42</c:f>
              <c:numCache>
                <c:formatCode>0.000</c:formatCode>
                <c:ptCount val="12"/>
                <c:pt idx="0">
                  <c:v>-1.7642137750684129E-16</c:v>
                </c:pt>
                <c:pt idx="1">
                  <c:v>0.48000000000000009</c:v>
                </c:pt>
                <c:pt idx="2">
                  <c:v>0.83138438763306111</c:v>
                </c:pt>
                <c:pt idx="3">
                  <c:v>0.96</c:v>
                </c:pt>
                <c:pt idx="4">
                  <c:v>0.83138438763306111</c:v>
                </c:pt>
                <c:pt idx="5">
                  <c:v>0.48000000000000009</c:v>
                </c:pt>
                <c:pt idx="6">
                  <c:v>5.8807125835613758E-17</c:v>
                </c:pt>
                <c:pt idx="7">
                  <c:v>-0.47999999999999976</c:v>
                </c:pt>
                <c:pt idx="8">
                  <c:v>-0.83138438763306111</c:v>
                </c:pt>
                <c:pt idx="9">
                  <c:v>-0.96</c:v>
                </c:pt>
                <c:pt idx="10">
                  <c:v>-0.83138438763306099</c:v>
                </c:pt>
                <c:pt idx="11">
                  <c:v>-0.48000000000000043</c:v>
                </c:pt>
              </c:numCache>
            </c:numRef>
          </c:xVal>
          <c:yVal>
            <c:numRef>
              <c:f>Zegary!$D$31:$D$42</c:f>
              <c:numCache>
                <c:formatCode>0.000</c:formatCode>
                <c:ptCount val="12"/>
                <c:pt idx="0">
                  <c:v>0.96</c:v>
                </c:pt>
                <c:pt idx="1">
                  <c:v>0.83138438763306099</c:v>
                </c:pt>
                <c:pt idx="2">
                  <c:v>0.47999999999999993</c:v>
                </c:pt>
                <c:pt idx="3">
                  <c:v>0</c:v>
                </c:pt>
                <c:pt idx="4">
                  <c:v>-0.47999999999999993</c:v>
                </c:pt>
                <c:pt idx="5">
                  <c:v>-0.83138438763306099</c:v>
                </c:pt>
                <c:pt idx="6">
                  <c:v>-0.96</c:v>
                </c:pt>
                <c:pt idx="7">
                  <c:v>-0.83138438763306111</c:v>
                </c:pt>
                <c:pt idx="8">
                  <c:v>-0.47999999999999993</c:v>
                </c:pt>
                <c:pt idx="9">
                  <c:v>-1.1761425167122752E-16</c:v>
                </c:pt>
                <c:pt idx="10">
                  <c:v>0.48000000000000009</c:v>
                </c:pt>
                <c:pt idx="11">
                  <c:v>0.83138438763306077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Zegary!$A$31:$A$42</c15:f>
                <c15:dlblRangeCache>
                  <c:ptCount val="12"/>
                  <c:pt idx="0">
                    <c:v>12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C-23EA-4BCE-A58E-A4CA920BB596}"/>
            </c:ext>
          </c:extLst>
        </c:ser>
        <c:ser>
          <c:idx val="1"/>
          <c:order val="1"/>
          <c:tx>
            <c:v>Ticks</c:v>
          </c:tx>
          <c:spPr>
            <a:ln w="190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Zegary!$C$45:$C$105</c:f>
              <c:numCache>
                <c:formatCode>General</c:formatCode>
                <c:ptCount val="61"/>
                <c:pt idx="0">
                  <c:v>7.0446036157245651E-17</c:v>
                </c:pt>
                <c:pt idx="1">
                  <c:v>0.12020773275780147</c:v>
                </c:pt>
                <c:pt idx="2">
                  <c:v>0.23909844444042336</c:v>
                </c:pt>
                <c:pt idx="3">
                  <c:v>0.35536954353118955</c:v>
                </c:pt>
                <c:pt idx="4">
                  <c:v>0.46774713953717018</c:v>
                </c:pt>
                <c:pt idx="5">
                  <c:v>0.57500000000000007</c:v>
                </c:pt>
                <c:pt idx="6">
                  <c:v>0.67595304013634405</c:v>
                </c:pt>
                <c:pt idx="7">
                  <c:v>0.76950019731268693</c:v>
                </c:pt>
                <c:pt idx="8">
                  <c:v>0.85461654929900333</c:v>
                </c:pt>
                <c:pt idx="9">
                  <c:v>0.9303695435311895</c:v>
                </c:pt>
                <c:pt idx="10">
                  <c:v>0.99592921435210446</c:v>
                </c:pt>
                <c:pt idx="11">
                  <c:v>1.0505772762889909</c:v>
                </c:pt>
                <c:pt idx="12">
                  <c:v>1.0937149937394264</c:v>
                </c:pt>
                <c:pt idx="13">
                  <c:v>1.1248697408438764</c:v>
                </c:pt>
                <c:pt idx="14">
                  <c:v>1.1437001796735142</c:v>
                </c:pt>
                <c:pt idx="15">
                  <c:v>1.1499999999999999</c:v>
                </c:pt>
                <c:pt idx="16">
                  <c:v>1.1437001796735142</c:v>
                </c:pt>
                <c:pt idx="17">
                  <c:v>1.1248697408438764</c:v>
                </c:pt>
                <c:pt idx="18">
                  <c:v>1.0937149937394264</c:v>
                </c:pt>
                <c:pt idx="19">
                  <c:v>1.0505772762889909</c:v>
                </c:pt>
                <c:pt idx="20">
                  <c:v>0.99592921435210446</c:v>
                </c:pt>
                <c:pt idx="21">
                  <c:v>0.9303695435311895</c:v>
                </c:pt>
                <c:pt idx="22">
                  <c:v>0.85461654929900333</c:v>
                </c:pt>
                <c:pt idx="23">
                  <c:v>0.76950019731268693</c:v>
                </c:pt>
                <c:pt idx="24">
                  <c:v>0.67595304013634405</c:v>
                </c:pt>
                <c:pt idx="25">
                  <c:v>0.57500000000000007</c:v>
                </c:pt>
                <c:pt idx="26">
                  <c:v>0.46774713953717018</c:v>
                </c:pt>
                <c:pt idx="27">
                  <c:v>0.35536954353118955</c:v>
                </c:pt>
                <c:pt idx="28">
                  <c:v>0.23909844444042336</c:v>
                </c:pt>
                <c:pt idx="29">
                  <c:v>0.12020773275780147</c:v>
                </c:pt>
                <c:pt idx="30">
                  <c:v>7.0446036157245651E-17</c:v>
                </c:pt>
                <c:pt idx="31">
                  <c:v>-0.12020773275780158</c:v>
                </c:pt>
                <c:pt idx="32">
                  <c:v>-0.23909844444042322</c:v>
                </c:pt>
                <c:pt idx="33">
                  <c:v>-0.35536954353118944</c:v>
                </c:pt>
                <c:pt idx="34">
                  <c:v>-0.46774713953717029</c:v>
                </c:pt>
                <c:pt idx="35">
                  <c:v>-0.57499999999999973</c:v>
                </c:pt>
                <c:pt idx="36">
                  <c:v>-0.67595304013634394</c:v>
                </c:pt>
                <c:pt idx="37">
                  <c:v>-0.76950019731268693</c:v>
                </c:pt>
                <c:pt idx="38">
                  <c:v>-0.8546165492990031</c:v>
                </c:pt>
                <c:pt idx="39">
                  <c:v>-0.93036954353118939</c:v>
                </c:pt>
                <c:pt idx="40">
                  <c:v>-0.99592921435210446</c:v>
                </c:pt>
                <c:pt idx="41">
                  <c:v>-1.0505772762889909</c:v>
                </c:pt>
                <c:pt idx="42">
                  <c:v>-1.0937149937394264</c:v>
                </c:pt>
                <c:pt idx="43">
                  <c:v>-1.1248697408438764</c:v>
                </c:pt>
                <c:pt idx="44">
                  <c:v>-1.1437001796735142</c:v>
                </c:pt>
                <c:pt idx="45">
                  <c:v>-1.1499999999999999</c:v>
                </c:pt>
                <c:pt idx="46">
                  <c:v>-1.1437001796735142</c:v>
                </c:pt>
                <c:pt idx="47">
                  <c:v>-1.1248697408438764</c:v>
                </c:pt>
                <c:pt idx="48">
                  <c:v>-1.0937149937394266</c:v>
                </c:pt>
                <c:pt idx="49">
                  <c:v>-1.0505772762889909</c:v>
                </c:pt>
                <c:pt idx="50">
                  <c:v>-0.99592921435210435</c:v>
                </c:pt>
                <c:pt idx="51">
                  <c:v>-0.93036954353118961</c:v>
                </c:pt>
                <c:pt idx="52">
                  <c:v>-0.85461654929900333</c:v>
                </c:pt>
                <c:pt idx="53">
                  <c:v>-0.76950019731268682</c:v>
                </c:pt>
                <c:pt idx="54">
                  <c:v>-0.67595304013634416</c:v>
                </c:pt>
                <c:pt idx="55">
                  <c:v>-0.57500000000000051</c:v>
                </c:pt>
                <c:pt idx="56">
                  <c:v>-0.46774713953717006</c:v>
                </c:pt>
                <c:pt idx="57">
                  <c:v>-0.35536954353118966</c:v>
                </c:pt>
                <c:pt idx="58">
                  <c:v>-0.23909844444042375</c:v>
                </c:pt>
                <c:pt idx="59">
                  <c:v>-0.12020773275780136</c:v>
                </c:pt>
                <c:pt idx="60">
                  <c:v>-2.1133810847173693E-16</c:v>
                </c:pt>
              </c:numCache>
            </c:numRef>
          </c:xVal>
          <c:yVal>
            <c:numRef>
              <c:f>Zegary!$D$45:$D$105</c:f>
              <c:numCache>
                <c:formatCode>General</c:formatCode>
                <c:ptCount val="61"/>
                <c:pt idx="0">
                  <c:v>1.1499999999999999</c:v>
                </c:pt>
                <c:pt idx="1">
                  <c:v>1.1437001796735142</c:v>
                </c:pt>
                <c:pt idx="2">
                  <c:v>1.1248697408438764</c:v>
                </c:pt>
                <c:pt idx="3">
                  <c:v>1.0937149937394264</c:v>
                </c:pt>
                <c:pt idx="4">
                  <c:v>1.0505772762889909</c:v>
                </c:pt>
                <c:pt idx="5">
                  <c:v>0.99592921435210435</c:v>
                </c:pt>
                <c:pt idx="6">
                  <c:v>0.9303695435311895</c:v>
                </c:pt>
                <c:pt idx="7">
                  <c:v>0.85461654929900333</c:v>
                </c:pt>
                <c:pt idx="8">
                  <c:v>0.76950019731268693</c:v>
                </c:pt>
                <c:pt idx="9">
                  <c:v>0.67595304013634405</c:v>
                </c:pt>
                <c:pt idx="10">
                  <c:v>0.57499999999999984</c:v>
                </c:pt>
                <c:pt idx="11">
                  <c:v>0.46774713953717018</c:v>
                </c:pt>
                <c:pt idx="12">
                  <c:v>0.35536954353118949</c:v>
                </c:pt>
                <c:pt idx="13">
                  <c:v>0.23909844444042322</c:v>
                </c:pt>
                <c:pt idx="14">
                  <c:v>0.12020773275780149</c:v>
                </c:pt>
                <c:pt idx="15">
                  <c:v>0</c:v>
                </c:pt>
                <c:pt idx="16">
                  <c:v>-0.12020773275780149</c:v>
                </c:pt>
                <c:pt idx="17">
                  <c:v>-0.23909844444042322</c:v>
                </c:pt>
                <c:pt idx="18">
                  <c:v>-0.35536954353118949</c:v>
                </c:pt>
                <c:pt idx="19">
                  <c:v>-0.46774713953717018</c:v>
                </c:pt>
                <c:pt idx="20">
                  <c:v>-0.57499999999999984</c:v>
                </c:pt>
                <c:pt idx="21">
                  <c:v>-0.67595304013634405</c:v>
                </c:pt>
                <c:pt idx="22">
                  <c:v>-0.76950019731268693</c:v>
                </c:pt>
                <c:pt idx="23">
                  <c:v>-0.85461654929900333</c:v>
                </c:pt>
                <c:pt idx="24">
                  <c:v>-0.9303695435311895</c:v>
                </c:pt>
                <c:pt idx="25">
                  <c:v>-0.99592921435210435</c:v>
                </c:pt>
                <c:pt idx="26">
                  <c:v>-1.0505772762889909</c:v>
                </c:pt>
                <c:pt idx="27">
                  <c:v>-1.0937149937394264</c:v>
                </c:pt>
                <c:pt idx="28">
                  <c:v>-1.1248697408438764</c:v>
                </c:pt>
                <c:pt idx="29">
                  <c:v>-1.1437001796735142</c:v>
                </c:pt>
                <c:pt idx="30">
                  <c:v>-1.1499999999999999</c:v>
                </c:pt>
                <c:pt idx="31">
                  <c:v>-1.1437001796735142</c:v>
                </c:pt>
                <c:pt idx="32">
                  <c:v>-1.1248697408438764</c:v>
                </c:pt>
                <c:pt idx="33">
                  <c:v>-1.0937149937394266</c:v>
                </c:pt>
                <c:pt idx="34">
                  <c:v>-1.0505772762889909</c:v>
                </c:pt>
                <c:pt idx="35">
                  <c:v>-0.99592921435210446</c:v>
                </c:pt>
                <c:pt idx="36">
                  <c:v>-0.9303695435311895</c:v>
                </c:pt>
                <c:pt idx="37">
                  <c:v>-0.85461654929900333</c:v>
                </c:pt>
                <c:pt idx="38">
                  <c:v>-0.76950019731268704</c:v>
                </c:pt>
                <c:pt idx="39">
                  <c:v>-0.67595304013634416</c:v>
                </c:pt>
                <c:pt idx="40">
                  <c:v>-0.57499999999999984</c:v>
                </c:pt>
                <c:pt idx="41">
                  <c:v>-0.46774713953717045</c:v>
                </c:pt>
                <c:pt idx="42">
                  <c:v>-0.3553695435311896</c:v>
                </c:pt>
                <c:pt idx="43">
                  <c:v>-0.23909844444042319</c:v>
                </c:pt>
                <c:pt idx="44">
                  <c:v>-0.12020773275780179</c:v>
                </c:pt>
                <c:pt idx="45">
                  <c:v>-1.408920723144913E-16</c:v>
                </c:pt>
                <c:pt idx="46">
                  <c:v>0.12020773275780151</c:v>
                </c:pt>
                <c:pt idx="47">
                  <c:v>0.23909844444042341</c:v>
                </c:pt>
                <c:pt idx="48">
                  <c:v>0.35536954353118932</c:v>
                </c:pt>
                <c:pt idx="49">
                  <c:v>0.46774713953717018</c:v>
                </c:pt>
                <c:pt idx="50">
                  <c:v>0.57500000000000007</c:v>
                </c:pt>
                <c:pt idx="51">
                  <c:v>0.67595304013634394</c:v>
                </c:pt>
                <c:pt idx="52">
                  <c:v>0.76950019731268693</c:v>
                </c:pt>
                <c:pt idx="53">
                  <c:v>0.85461654929900344</c:v>
                </c:pt>
                <c:pt idx="54">
                  <c:v>0.93036954353118939</c:v>
                </c:pt>
                <c:pt idx="55">
                  <c:v>0.99592921435210402</c:v>
                </c:pt>
                <c:pt idx="56">
                  <c:v>1.0505772762889911</c:v>
                </c:pt>
                <c:pt idx="57">
                  <c:v>1.0937149937394264</c:v>
                </c:pt>
                <c:pt idx="58">
                  <c:v>1.1248697408438764</c:v>
                </c:pt>
                <c:pt idx="59">
                  <c:v>1.1437001796735142</c:v>
                </c:pt>
                <c:pt idx="60">
                  <c:v>1.1499999999999999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23EA-4BCE-A58E-A4CA920BB596}"/>
            </c:ext>
          </c:extLst>
        </c:ser>
        <c:ser>
          <c:idx val="2"/>
          <c:order val="2"/>
          <c:tx>
            <c:v>Hour</c:v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  <a:headEnd type="oval"/>
              <a:tailEnd type="arrow" w="sm" len="med"/>
            </a:ln>
            <a:effectLst/>
          </c:spPr>
          <c:marker>
            <c:symbol val="none"/>
          </c:marker>
          <c:xVal>
            <c:numRef>
              <c:f>(Zegary!$C$132,Zegary!$C$133)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xVal>
          <c:yVal>
            <c:numRef>
              <c:f>(Zegary!$D$132,Zegary!$D$133)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23EA-4BCE-A58E-A4CA920BB596}"/>
            </c:ext>
          </c:extLst>
        </c:ser>
        <c:ser>
          <c:idx val="3"/>
          <c:order val="3"/>
          <c:tx>
            <c:v>Minute</c:v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  <a:headEnd type="oval" w="sm" len="sm"/>
              <a:tailEnd type="arrow" w="sm" len="med"/>
            </a:ln>
            <a:effectLst/>
          </c:spPr>
          <c:marker>
            <c:symbol val="none"/>
          </c:marker>
          <c:xVal>
            <c:numRef>
              <c:f>(Zegary!$C$132,Zegary!$C$134)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xVal>
          <c:yVal>
            <c:numRef>
              <c:f>(Zegary!$D$132,Zegary!$D$134)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23EA-4BCE-A58E-A4CA920BB596}"/>
            </c:ext>
          </c:extLst>
        </c:ser>
        <c:ser>
          <c:idx val="5"/>
          <c:order val="4"/>
          <c:tx>
            <c:strRef>
              <c:f>Zegary!$A$135</c:f>
              <c:strCache>
                <c:ptCount val="1"/>
                <c:pt idx="0">
                  <c:v>PM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Zegary!$C$135</c:f>
              <c:numCache>
                <c:formatCode>General</c:formatCode>
                <c:ptCount val="1"/>
                <c:pt idx="0">
                  <c:v>0.95</c:v>
                </c:pt>
              </c:numCache>
            </c:numRef>
          </c:xVal>
          <c:yVal>
            <c:numRef>
              <c:f>Zegary!$D$135</c:f>
              <c:numCache>
                <c:formatCode>General</c:formatCode>
                <c:ptCount val="1"/>
                <c:pt idx="0">
                  <c:v>-1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23EA-4BCE-A58E-A4CA920BB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117200"/>
        <c:axId val="513116544"/>
      </c:scatterChart>
      <c:valAx>
        <c:axId val="513117200"/>
        <c:scaling>
          <c:orientation val="minMax"/>
          <c:max val="1.2"/>
          <c:min val="-1.2"/>
        </c:scaling>
        <c:delete val="1"/>
        <c:axPos val="b"/>
        <c:numFmt formatCode="0.000" sourceLinked="1"/>
        <c:majorTickMark val="out"/>
        <c:minorTickMark val="none"/>
        <c:tickLblPos val="nextTo"/>
        <c:crossAx val="513116544"/>
        <c:crosses val="autoZero"/>
        <c:crossBetween val="midCat"/>
      </c:valAx>
      <c:valAx>
        <c:axId val="513116544"/>
        <c:scaling>
          <c:orientation val="minMax"/>
          <c:max val="1.2"/>
          <c:min val="-1.2"/>
        </c:scaling>
        <c:delete val="1"/>
        <c:axPos val="l"/>
        <c:numFmt formatCode="0.000" sourceLinked="1"/>
        <c:majorTickMark val="out"/>
        <c:minorTickMark val="none"/>
        <c:tickLblPos val="nextTo"/>
        <c:crossAx val="513117200"/>
        <c:crosses val="autoZero"/>
        <c:crossBetween val="midCat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095874703970443E-2"/>
          <c:y val="2.2889842632331903E-2"/>
          <c:w val="0.94414617836066672"/>
          <c:h val="0.95422031473533619"/>
        </c:manualLayout>
      </c:layout>
      <c:scatterChart>
        <c:scatterStyle val="smoothMarker"/>
        <c:varyColors val="0"/>
        <c:ser>
          <c:idx val="0"/>
          <c:order val="0"/>
          <c:tx>
            <c:v>Labels</c:v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3E7852C2-590A-453E-BFE1-F5B2826089F0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556D-479F-9A26-82EBD95BEF2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3E96988-B4FA-454B-B914-C0DB120875F2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56D-479F-9A26-82EBD95BEF2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7C6C426-4D80-4A60-AA46-8D4A4863650C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56D-479F-9A26-82EBD95BEF2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27918C0-6BA4-46B1-AFC1-16D26F58B915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556D-479F-9A26-82EBD95BEF2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25ED79C-7B13-4867-9F7A-21A536099B5F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56D-479F-9A26-82EBD95BEF2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9363ACE-4B14-4433-8DBA-200473D2125A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56D-479F-9A26-82EBD95BEF2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8C042E26-EBFF-423C-B8EA-245F6E9464CC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556D-479F-9A26-82EBD95BEF2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E6D5D0E-F5C1-4999-91A8-8B68789AA7B0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556D-479F-9A26-82EBD95BEF2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85B5720-3605-4D6C-B73B-A441A3A0D802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556D-479F-9A26-82EBD95BEF2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14D4269C-C562-4EC3-AD26-F6F3B0286171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556D-479F-9A26-82EBD95BEF2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5C3BB0FA-21EC-42D0-B324-2157FCFA6CB2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556D-479F-9A26-82EBD95BEF2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4A4B9F31-F056-44AA-B816-FD3EAB58DB56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56D-479F-9A26-82EBD95BEF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Zegary!$C$31:$C$42</c:f>
              <c:numCache>
                <c:formatCode>0.000</c:formatCode>
                <c:ptCount val="12"/>
                <c:pt idx="0">
                  <c:v>-1.7642137750684129E-16</c:v>
                </c:pt>
                <c:pt idx="1">
                  <c:v>0.48000000000000009</c:v>
                </c:pt>
                <c:pt idx="2">
                  <c:v>0.83138438763306111</c:v>
                </c:pt>
                <c:pt idx="3">
                  <c:v>0.96</c:v>
                </c:pt>
                <c:pt idx="4">
                  <c:v>0.83138438763306111</c:v>
                </c:pt>
                <c:pt idx="5">
                  <c:v>0.48000000000000009</c:v>
                </c:pt>
                <c:pt idx="6">
                  <c:v>5.8807125835613758E-17</c:v>
                </c:pt>
                <c:pt idx="7">
                  <c:v>-0.47999999999999976</c:v>
                </c:pt>
                <c:pt idx="8">
                  <c:v>-0.83138438763306111</c:v>
                </c:pt>
                <c:pt idx="9">
                  <c:v>-0.96</c:v>
                </c:pt>
                <c:pt idx="10">
                  <c:v>-0.83138438763306099</c:v>
                </c:pt>
                <c:pt idx="11">
                  <c:v>-0.48000000000000043</c:v>
                </c:pt>
              </c:numCache>
            </c:numRef>
          </c:xVal>
          <c:yVal>
            <c:numRef>
              <c:f>Zegary!$D$31:$D$42</c:f>
              <c:numCache>
                <c:formatCode>0.000</c:formatCode>
                <c:ptCount val="12"/>
                <c:pt idx="0">
                  <c:v>0.96</c:v>
                </c:pt>
                <c:pt idx="1">
                  <c:v>0.83138438763306099</c:v>
                </c:pt>
                <c:pt idx="2">
                  <c:v>0.47999999999999993</c:v>
                </c:pt>
                <c:pt idx="3">
                  <c:v>0</c:v>
                </c:pt>
                <c:pt idx="4">
                  <c:v>-0.47999999999999993</c:v>
                </c:pt>
                <c:pt idx="5">
                  <c:v>-0.83138438763306099</c:v>
                </c:pt>
                <c:pt idx="6">
                  <c:v>-0.96</c:v>
                </c:pt>
                <c:pt idx="7">
                  <c:v>-0.83138438763306111</c:v>
                </c:pt>
                <c:pt idx="8">
                  <c:v>-0.47999999999999993</c:v>
                </c:pt>
                <c:pt idx="9">
                  <c:v>-1.1761425167122752E-16</c:v>
                </c:pt>
                <c:pt idx="10">
                  <c:v>0.48000000000000009</c:v>
                </c:pt>
                <c:pt idx="11">
                  <c:v>0.83138438763306077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Zegary!$A$31:$A$42</c15:f>
                <c15:dlblRangeCache>
                  <c:ptCount val="12"/>
                  <c:pt idx="0">
                    <c:v>12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C-556D-479F-9A26-82EBD95BEF22}"/>
            </c:ext>
          </c:extLst>
        </c:ser>
        <c:ser>
          <c:idx val="1"/>
          <c:order val="1"/>
          <c:tx>
            <c:v>Ticks</c:v>
          </c:tx>
          <c:spPr>
            <a:ln w="190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Zegary!$C$45:$C$105</c:f>
              <c:numCache>
                <c:formatCode>General</c:formatCode>
                <c:ptCount val="61"/>
                <c:pt idx="0">
                  <c:v>7.0446036157245651E-17</c:v>
                </c:pt>
                <c:pt idx="1">
                  <c:v>0.12020773275780147</c:v>
                </c:pt>
                <c:pt idx="2">
                  <c:v>0.23909844444042336</c:v>
                </c:pt>
                <c:pt idx="3">
                  <c:v>0.35536954353118955</c:v>
                </c:pt>
                <c:pt idx="4">
                  <c:v>0.46774713953717018</c:v>
                </c:pt>
                <c:pt idx="5">
                  <c:v>0.57500000000000007</c:v>
                </c:pt>
                <c:pt idx="6">
                  <c:v>0.67595304013634405</c:v>
                </c:pt>
                <c:pt idx="7">
                  <c:v>0.76950019731268693</c:v>
                </c:pt>
                <c:pt idx="8">
                  <c:v>0.85461654929900333</c:v>
                </c:pt>
                <c:pt idx="9">
                  <c:v>0.9303695435311895</c:v>
                </c:pt>
                <c:pt idx="10">
                  <c:v>0.99592921435210446</c:v>
                </c:pt>
                <c:pt idx="11">
                  <c:v>1.0505772762889909</c:v>
                </c:pt>
                <c:pt idx="12">
                  <c:v>1.0937149937394264</c:v>
                </c:pt>
                <c:pt idx="13">
                  <c:v>1.1248697408438764</c:v>
                </c:pt>
                <c:pt idx="14">
                  <c:v>1.1437001796735142</c:v>
                </c:pt>
                <c:pt idx="15">
                  <c:v>1.1499999999999999</c:v>
                </c:pt>
                <c:pt idx="16">
                  <c:v>1.1437001796735142</c:v>
                </c:pt>
                <c:pt idx="17">
                  <c:v>1.1248697408438764</c:v>
                </c:pt>
                <c:pt idx="18">
                  <c:v>1.0937149937394264</c:v>
                </c:pt>
                <c:pt idx="19">
                  <c:v>1.0505772762889909</c:v>
                </c:pt>
                <c:pt idx="20">
                  <c:v>0.99592921435210446</c:v>
                </c:pt>
                <c:pt idx="21">
                  <c:v>0.9303695435311895</c:v>
                </c:pt>
                <c:pt idx="22">
                  <c:v>0.85461654929900333</c:v>
                </c:pt>
                <c:pt idx="23">
                  <c:v>0.76950019731268693</c:v>
                </c:pt>
                <c:pt idx="24">
                  <c:v>0.67595304013634405</c:v>
                </c:pt>
                <c:pt idx="25">
                  <c:v>0.57500000000000007</c:v>
                </c:pt>
                <c:pt idx="26">
                  <c:v>0.46774713953717018</c:v>
                </c:pt>
                <c:pt idx="27">
                  <c:v>0.35536954353118955</c:v>
                </c:pt>
                <c:pt idx="28">
                  <c:v>0.23909844444042336</c:v>
                </c:pt>
                <c:pt idx="29">
                  <c:v>0.12020773275780147</c:v>
                </c:pt>
                <c:pt idx="30">
                  <c:v>7.0446036157245651E-17</c:v>
                </c:pt>
                <c:pt idx="31">
                  <c:v>-0.12020773275780158</c:v>
                </c:pt>
                <c:pt idx="32">
                  <c:v>-0.23909844444042322</c:v>
                </c:pt>
                <c:pt idx="33">
                  <c:v>-0.35536954353118944</c:v>
                </c:pt>
                <c:pt idx="34">
                  <c:v>-0.46774713953717029</c:v>
                </c:pt>
                <c:pt idx="35">
                  <c:v>-0.57499999999999973</c:v>
                </c:pt>
                <c:pt idx="36">
                  <c:v>-0.67595304013634394</c:v>
                </c:pt>
                <c:pt idx="37">
                  <c:v>-0.76950019731268693</c:v>
                </c:pt>
                <c:pt idx="38">
                  <c:v>-0.8546165492990031</c:v>
                </c:pt>
                <c:pt idx="39">
                  <c:v>-0.93036954353118939</c:v>
                </c:pt>
                <c:pt idx="40">
                  <c:v>-0.99592921435210446</c:v>
                </c:pt>
                <c:pt idx="41">
                  <c:v>-1.0505772762889909</c:v>
                </c:pt>
                <c:pt idx="42">
                  <c:v>-1.0937149937394264</c:v>
                </c:pt>
                <c:pt idx="43">
                  <c:v>-1.1248697408438764</c:v>
                </c:pt>
                <c:pt idx="44">
                  <c:v>-1.1437001796735142</c:v>
                </c:pt>
                <c:pt idx="45">
                  <c:v>-1.1499999999999999</c:v>
                </c:pt>
                <c:pt idx="46">
                  <c:v>-1.1437001796735142</c:v>
                </c:pt>
                <c:pt idx="47">
                  <c:v>-1.1248697408438764</c:v>
                </c:pt>
                <c:pt idx="48">
                  <c:v>-1.0937149937394266</c:v>
                </c:pt>
                <c:pt idx="49">
                  <c:v>-1.0505772762889909</c:v>
                </c:pt>
                <c:pt idx="50">
                  <c:v>-0.99592921435210435</c:v>
                </c:pt>
                <c:pt idx="51">
                  <c:v>-0.93036954353118961</c:v>
                </c:pt>
                <c:pt idx="52">
                  <c:v>-0.85461654929900333</c:v>
                </c:pt>
                <c:pt idx="53">
                  <c:v>-0.76950019731268682</c:v>
                </c:pt>
                <c:pt idx="54">
                  <c:v>-0.67595304013634416</c:v>
                </c:pt>
                <c:pt idx="55">
                  <c:v>-0.57500000000000051</c:v>
                </c:pt>
                <c:pt idx="56">
                  <c:v>-0.46774713953717006</c:v>
                </c:pt>
                <c:pt idx="57">
                  <c:v>-0.35536954353118966</c:v>
                </c:pt>
                <c:pt idx="58">
                  <c:v>-0.23909844444042375</c:v>
                </c:pt>
                <c:pt idx="59">
                  <c:v>-0.12020773275780136</c:v>
                </c:pt>
                <c:pt idx="60">
                  <c:v>-2.1133810847173693E-16</c:v>
                </c:pt>
              </c:numCache>
            </c:numRef>
          </c:xVal>
          <c:yVal>
            <c:numRef>
              <c:f>Zegary!$D$45:$D$105</c:f>
              <c:numCache>
                <c:formatCode>General</c:formatCode>
                <c:ptCount val="61"/>
                <c:pt idx="0">
                  <c:v>1.1499999999999999</c:v>
                </c:pt>
                <c:pt idx="1">
                  <c:v>1.1437001796735142</c:v>
                </c:pt>
                <c:pt idx="2">
                  <c:v>1.1248697408438764</c:v>
                </c:pt>
                <c:pt idx="3">
                  <c:v>1.0937149937394264</c:v>
                </c:pt>
                <c:pt idx="4">
                  <c:v>1.0505772762889909</c:v>
                </c:pt>
                <c:pt idx="5">
                  <c:v>0.99592921435210435</c:v>
                </c:pt>
                <c:pt idx="6">
                  <c:v>0.9303695435311895</c:v>
                </c:pt>
                <c:pt idx="7">
                  <c:v>0.85461654929900333</c:v>
                </c:pt>
                <c:pt idx="8">
                  <c:v>0.76950019731268693</c:v>
                </c:pt>
                <c:pt idx="9">
                  <c:v>0.67595304013634405</c:v>
                </c:pt>
                <c:pt idx="10">
                  <c:v>0.57499999999999984</c:v>
                </c:pt>
                <c:pt idx="11">
                  <c:v>0.46774713953717018</c:v>
                </c:pt>
                <c:pt idx="12">
                  <c:v>0.35536954353118949</c:v>
                </c:pt>
                <c:pt idx="13">
                  <c:v>0.23909844444042322</c:v>
                </c:pt>
                <c:pt idx="14">
                  <c:v>0.12020773275780149</c:v>
                </c:pt>
                <c:pt idx="15">
                  <c:v>0</c:v>
                </c:pt>
                <c:pt idx="16">
                  <c:v>-0.12020773275780149</c:v>
                </c:pt>
                <c:pt idx="17">
                  <c:v>-0.23909844444042322</c:v>
                </c:pt>
                <c:pt idx="18">
                  <c:v>-0.35536954353118949</c:v>
                </c:pt>
                <c:pt idx="19">
                  <c:v>-0.46774713953717018</c:v>
                </c:pt>
                <c:pt idx="20">
                  <c:v>-0.57499999999999984</c:v>
                </c:pt>
                <c:pt idx="21">
                  <c:v>-0.67595304013634405</c:v>
                </c:pt>
                <c:pt idx="22">
                  <c:v>-0.76950019731268693</c:v>
                </c:pt>
                <c:pt idx="23">
                  <c:v>-0.85461654929900333</c:v>
                </c:pt>
                <c:pt idx="24">
                  <c:v>-0.9303695435311895</c:v>
                </c:pt>
                <c:pt idx="25">
                  <c:v>-0.99592921435210435</c:v>
                </c:pt>
                <c:pt idx="26">
                  <c:v>-1.0505772762889909</c:v>
                </c:pt>
                <c:pt idx="27">
                  <c:v>-1.0937149937394264</c:v>
                </c:pt>
                <c:pt idx="28">
                  <c:v>-1.1248697408438764</c:v>
                </c:pt>
                <c:pt idx="29">
                  <c:v>-1.1437001796735142</c:v>
                </c:pt>
                <c:pt idx="30">
                  <c:v>-1.1499999999999999</c:v>
                </c:pt>
                <c:pt idx="31">
                  <c:v>-1.1437001796735142</c:v>
                </c:pt>
                <c:pt idx="32">
                  <c:v>-1.1248697408438764</c:v>
                </c:pt>
                <c:pt idx="33">
                  <c:v>-1.0937149937394266</c:v>
                </c:pt>
                <c:pt idx="34">
                  <c:v>-1.0505772762889909</c:v>
                </c:pt>
                <c:pt idx="35">
                  <c:v>-0.99592921435210446</c:v>
                </c:pt>
                <c:pt idx="36">
                  <c:v>-0.9303695435311895</c:v>
                </c:pt>
                <c:pt idx="37">
                  <c:v>-0.85461654929900333</c:v>
                </c:pt>
                <c:pt idx="38">
                  <c:v>-0.76950019731268704</c:v>
                </c:pt>
                <c:pt idx="39">
                  <c:v>-0.67595304013634416</c:v>
                </c:pt>
                <c:pt idx="40">
                  <c:v>-0.57499999999999984</c:v>
                </c:pt>
                <c:pt idx="41">
                  <c:v>-0.46774713953717045</c:v>
                </c:pt>
                <c:pt idx="42">
                  <c:v>-0.3553695435311896</c:v>
                </c:pt>
                <c:pt idx="43">
                  <c:v>-0.23909844444042319</c:v>
                </c:pt>
                <c:pt idx="44">
                  <c:v>-0.12020773275780179</c:v>
                </c:pt>
                <c:pt idx="45">
                  <c:v>-1.408920723144913E-16</c:v>
                </c:pt>
                <c:pt idx="46">
                  <c:v>0.12020773275780151</c:v>
                </c:pt>
                <c:pt idx="47">
                  <c:v>0.23909844444042341</c:v>
                </c:pt>
                <c:pt idx="48">
                  <c:v>0.35536954353118932</c:v>
                </c:pt>
                <c:pt idx="49">
                  <c:v>0.46774713953717018</c:v>
                </c:pt>
                <c:pt idx="50">
                  <c:v>0.57500000000000007</c:v>
                </c:pt>
                <c:pt idx="51">
                  <c:v>0.67595304013634394</c:v>
                </c:pt>
                <c:pt idx="52">
                  <c:v>0.76950019731268693</c:v>
                </c:pt>
                <c:pt idx="53">
                  <c:v>0.85461654929900344</c:v>
                </c:pt>
                <c:pt idx="54">
                  <c:v>0.93036954353118939</c:v>
                </c:pt>
                <c:pt idx="55">
                  <c:v>0.99592921435210402</c:v>
                </c:pt>
                <c:pt idx="56">
                  <c:v>1.0505772762889911</c:v>
                </c:pt>
                <c:pt idx="57">
                  <c:v>1.0937149937394264</c:v>
                </c:pt>
                <c:pt idx="58">
                  <c:v>1.1248697408438764</c:v>
                </c:pt>
                <c:pt idx="59">
                  <c:v>1.1437001796735142</c:v>
                </c:pt>
                <c:pt idx="60">
                  <c:v>1.1499999999999999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556D-479F-9A26-82EBD95BEF22}"/>
            </c:ext>
          </c:extLst>
        </c:ser>
        <c:ser>
          <c:idx val="2"/>
          <c:order val="2"/>
          <c:tx>
            <c:v>Hour</c:v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  <a:headEnd type="oval"/>
              <a:tailEnd type="arrow" w="sm" len="med"/>
            </a:ln>
            <a:effectLst/>
          </c:spPr>
          <c:marker>
            <c:symbol val="none"/>
          </c:marker>
          <c:xVal>
            <c:numRef>
              <c:f>(Zegary!$C$147,Zegary!$C$148)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xVal>
          <c:yVal>
            <c:numRef>
              <c:f>(Zegary!$D$147,Zegary!$D$148)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556D-479F-9A26-82EBD95BEF22}"/>
            </c:ext>
          </c:extLst>
        </c:ser>
        <c:ser>
          <c:idx val="3"/>
          <c:order val="3"/>
          <c:tx>
            <c:v>Minute</c:v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  <a:headEnd type="oval" w="sm" len="sm"/>
              <a:tailEnd type="arrow" w="sm" len="med"/>
            </a:ln>
            <a:effectLst/>
          </c:spPr>
          <c:marker>
            <c:symbol val="none"/>
          </c:marker>
          <c:xVal>
            <c:numRef>
              <c:f>(Zegary!$C$147,Zegary!$C$149)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xVal>
          <c:yVal>
            <c:numRef>
              <c:f>(Zegary!$D$147,Zegary!$D$149)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556D-479F-9A26-82EBD95BEF22}"/>
            </c:ext>
          </c:extLst>
        </c:ser>
        <c:ser>
          <c:idx val="5"/>
          <c:order val="4"/>
          <c:tx>
            <c:strRef>
              <c:f>Zegary!$A$150</c:f>
              <c:strCache>
                <c:ptCount val="1"/>
                <c:pt idx="0">
                  <c:v>PM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Zegary!$C$150</c:f>
              <c:numCache>
                <c:formatCode>General</c:formatCode>
                <c:ptCount val="1"/>
                <c:pt idx="0">
                  <c:v>0.95</c:v>
                </c:pt>
              </c:numCache>
            </c:numRef>
          </c:xVal>
          <c:yVal>
            <c:numRef>
              <c:f>Zegary!$D$150</c:f>
              <c:numCache>
                <c:formatCode>General</c:formatCode>
                <c:ptCount val="1"/>
                <c:pt idx="0">
                  <c:v>-1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556D-479F-9A26-82EBD95BE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117200"/>
        <c:axId val="513116544"/>
      </c:scatterChart>
      <c:valAx>
        <c:axId val="513117200"/>
        <c:scaling>
          <c:orientation val="minMax"/>
          <c:max val="1.2"/>
          <c:min val="-1.2"/>
        </c:scaling>
        <c:delete val="1"/>
        <c:axPos val="b"/>
        <c:numFmt formatCode="0.000" sourceLinked="1"/>
        <c:majorTickMark val="out"/>
        <c:minorTickMark val="none"/>
        <c:tickLblPos val="nextTo"/>
        <c:crossAx val="513116544"/>
        <c:crosses val="autoZero"/>
        <c:crossBetween val="midCat"/>
      </c:valAx>
      <c:valAx>
        <c:axId val="513116544"/>
        <c:scaling>
          <c:orientation val="minMax"/>
          <c:max val="1.2"/>
          <c:min val="-1.2"/>
        </c:scaling>
        <c:delete val="1"/>
        <c:axPos val="l"/>
        <c:numFmt formatCode="0.000" sourceLinked="1"/>
        <c:majorTickMark val="out"/>
        <c:minorTickMark val="none"/>
        <c:tickLblPos val="nextTo"/>
        <c:crossAx val="513117200"/>
        <c:crosses val="autoZero"/>
        <c:crossBetween val="midCat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095874703970443E-2"/>
          <c:y val="2.2889842632331903E-2"/>
          <c:w val="0.94414617836066672"/>
          <c:h val="0.95422031473533619"/>
        </c:manualLayout>
      </c:layout>
      <c:scatterChart>
        <c:scatterStyle val="smoothMarker"/>
        <c:varyColors val="0"/>
        <c:ser>
          <c:idx val="0"/>
          <c:order val="0"/>
          <c:tx>
            <c:v>Labels</c:v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857A6C04-1BA5-415E-8B39-19631DD36B1B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CDE8-44A2-A269-E3706643E53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1A8CE21-714A-49C6-B47C-60FA005B8D51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CDE8-44A2-A269-E3706643E53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4A88C27-BDC0-41F8-A0F0-277FCED2B3D5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CDE8-44A2-A269-E3706643E53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FCFE7DD-5DF6-4A47-A450-0C9F57F0D63A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CDE8-44A2-A269-E3706643E53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8D7E0B0-187F-4F60-AA67-6BB46D6125EA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CDE8-44A2-A269-E3706643E53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BF95ED3F-F333-4029-A039-1C93D15BE18F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CDE8-44A2-A269-E3706643E53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541E7B5-B4E3-488F-90C3-CF29BBE55A2E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CDE8-44A2-A269-E3706643E53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B63F348-ED9B-4624-AFD0-137520347745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CDE8-44A2-A269-E3706643E53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BF6AE2E-6EB9-4951-B53E-B2867CCB1378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CDE8-44A2-A269-E3706643E53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069437DA-5B15-4BD0-8C5B-7718055BC57D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CDE8-44A2-A269-E3706643E53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858ED7CE-D54A-4755-A6CA-200AA3C4462C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CDE8-44A2-A269-E3706643E53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5C34DA0-4329-458D-AD53-FDBB46DCEC0B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CDE8-44A2-A269-E3706643E5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Zegary!$C$31:$C$42</c:f>
              <c:numCache>
                <c:formatCode>0.000</c:formatCode>
                <c:ptCount val="12"/>
                <c:pt idx="0">
                  <c:v>-1.7642137750684129E-16</c:v>
                </c:pt>
                <c:pt idx="1">
                  <c:v>0.48000000000000009</c:v>
                </c:pt>
                <c:pt idx="2">
                  <c:v>0.83138438763306111</c:v>
                </c:pt>
                <c:pt idx="3">
                  <c:v>0.96</c:v>
                </c:pt>
                <c:pt idx="4">
                  <c:v>0.83138438763306111</c:v>
                </c:pt>
                <c:pt idx="5">
                  <c:v>0.48000000000000009</c:v>
                </c:pt>
                <c:pt idx="6">
                  <c:v>5.8807125835613758E-17</c:v>
                </c:pt>
                <c:pt idx="7">
                  <c:v>-0.47999999999999976</c:v>
                </c:pt>
                <c:pt idx="8">
                  <c:v>-0.83138438763306111</c:v>
                </c:pt>
                <c:pt idx="9">
                  <c:v>-0.96</c:v>
                </c:pt>
                <c:pt idx="10">
                  <c:v>-0.83138438763306099</c:v>
                </c:pt>
                <c:pt idx="11">
                  <c:v>-0.48000000000000043</c:v>
                </c:pt>
              </c:numCache>
            </c:numRef>
          </c:xVal>
          <c:yVal>
            <c:numRef>
              <c:f>Zegary!$D$31:$D$42</c:f>
              <c:numCache>
                <c:formatCode>0.000</c:formatCode>
                <c:ptCount val="12"/>
                <c:pt idx="0">
                  <c:v>0.96</c:v>
                </c:pt>
                <c:pt idx="1">
                  <c:v>0.83138438763306099</c:v>
                </c:pt>
                <c:pt idx="2">
                  <c:v>0.47999999999999993</c:v>
                </c:pt>
                <c:pt idx="3">
                  <c:v>0</c:v>
                </c:pt>
                <c:pt idx="4">
                  <c:v>-0.47999999999999993</c:v>
                </c:pt>
                <c:pt idx="5">
                  <c:v>-0.83138438763306099</c:v>
                </c:pt>
                <c:pt idx="6">
                  <c:v>-0.96</c:v>
                </c:pt>
                <c:pt idx="7">
                  <c:v>-0.83138438763306111</c:v>
                </c:pt>
                <c:pt idx="8">
                  <c:v>-0.47999999999999993</c:v>
                </c:pt>
                <c:pt idx="9">
                  <c:v>-1.1761425167122752E-16</c:v>
                </c:pt>
                <c:pt idx="10">
                  <c:v>0.48000000000000009</c:v>
                </c:pt>
                <c:pt idx="11">
                  <c:v>0.83138438763306077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Zegary!$A$31:$A$42</c15:f>
                <c15:dlblRangeCache>
                  <c:ptCount val="12"/>
                  <c:pt idx="0">
                    <c:v>12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C-CDE8-44A2-A269-E3706643E537}"/>
            </c:ext>
          </c:extLst>
        </c:ser>
        <c:ser>
          <c:idx val="1"/>
          <c:order val="1"/>
          <c:tx>
            <c:v>Ticks</c:v>
          </c:tx>
          <c:spPr>
            <a:ln w="190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Zegary!$C$45:$C$105</c:f>
              <c:numCache>
                <c:formatCode>General</c:formatCode>
                <c:ptCount val="61"/>
                <c:pt idx="0">
                  <c:v>7.0446036157245651E-17</c:v>
                </c:pt>
                <c:pt idx="1">
                  <c:v>0.12020773275780147</c:v>
                </c:pt>
                <c:pt idx="2">
                  <c:v>0.23909844444042336</c:v>
                </c:pt>
                <c:pt idx="3">
                  <c:v>0.35536954353118955</c:v>
                </c:pt>
                <c:pt idx="4">
                  <c:v>0.46774713953717018</c:v>
                </c:pt>
                <c:pt idx="5">
                  <c:v>0.57500000000000007</c:v>
                </c:pt>
                <c:pt idx="6">
                  <c:v>0.67595304013634405</c:v>
                </c:pt>
                <c:pt idx="7">
                  <c:v>0.76950019731268693</c:v>
                </c:pt>
                <c:pt idx="8">
                  <c:v>0.85461654929900333</c:v>
                </c:pt>
                <c:pt idx="9">
                  <c:v>0.9303695435311895</c:v>
                </c:pt>
                <c:pt idx="10">
                  <c:v>0.99592921435210446</c:v>
                </c:pt>
                <c:pt idx="11">
                  <c:v>1.0505772762889909</c:v>
                </c:pt>
                <c:pt idx="12">
                  <c:v>1.0937149937394264</c:v>
                </c:pt>
                <c:pt idx="13">
                  <c:v>1.1248697408438764</c:v>
                </c:pt>
                <c:pt idx="14">
                  <c:v>1.1437001796735142</c:v>
                </c:pt>
                <c:pt idx="15">
                  <c:v>1.1499999999999999</c:v>
                </c:pt>
                <c:pt idx="16">
                  <c:v>1.1437001796735142</c:v>
                </c:pt>
                <c:pt idx="17">
                  <c:v>1.1248697408438764</c:v>
                </c:pt>
                <c:pt idx="18">
                  <c:v>1.0937149937394264</c:v>
                </c:pt>
                <c:pt idx="19">
                  <c:v>1.0505772762889909</c:v>
                </c:pt>
                <c:pt idx="20">
                  <c:v>0.99592921435210446</c:v>
                </c:pt>
                <c:pt idx="21">
                  <c:v>0.9303695435311895</c:v>
                </c:pt>
                <c:pt idx="22">
                  <c:v>0.85461654929900333</c:v>
                </c:pt>
                <c:pt idx="23">
                  <c:v>0.76950019731268693</c:v>
                </c:pt>
                <c:pt idx="24">
                  <c:v>0.67595304013634405</c:v>
                </c:pt>
                <c:pt idx="25">
                  <c:v>0.57500000000000007</c:v>
                </c:pt>
                <c:pt idx="26">
                  <c:v>0.46774713953717018</c:v>
                </c:pt>
                <c:pt idx="27">
                  <c:v>0.35536954353118955</c:v>
                </c:pt>
                <c:pt idx="28">
                  <c:v>0.23909844444042336</c:v>
                </c:pt>
                <c:pt idx="29">
                  <c:v>0.12020773275780147</c:v>
                </c:pt>
                <c:pt idx="30">
                  <c:v>7.0446036157245651E-17</c:v>
                </c:pt>
                <c:pt idx="31">
                  <c:v>-0.12020773275780158</c:v>
                </c:pt>
                <c:pt idx="32">
                  <c:v>-0.23909844444042322</c:v>
                </c:pt>
                <c:pt idx="33">
                  <c:v>-0.35536954353118944</c:v>
                </c:pt>
                <c:pt idx="34">
                  <c:v>-0.46774713953717029</c:v>
                </c:pt>
                <c:pt idx="35">
                  <c:v>-0.57499999999999973</c:v>
                </c:pt>
                <c:pt idx="36">
                  <c:v>-0.67595304013634394</c:v>
                </c:pt>
                <c:pt idx="37">
                  <c:v>-0.76950019731268693</c:v>
                </c:pt>
                <c:pt idx="38">
                  <c:v>-0.8546165492990031</c:v>
                </c:pt>
                <c:pt idx="39">
                  <c:v>-0.93036954353118939</c:v>
                </c:pt>
                <c:pt idx="40">
                  <c:v>-0.99592921435210446</c:v>
                </c:pt>
                <c:pt idx="41">
                  <c:v>-1.0505772762889909</c:v>
                </c:pt>
                <c:pt idx="42">
                  <c:v>-1.0937149937394264</c:v>
                </c:pt>
                <c:pt idx="43">
                  <c:v>-1.1248697408438764</c:v>
                </c:pt>
                <c:pt idx="44">
                  <c:v>-1.1437001796735142</c:v>
                </c:pt>
                <c:pt idx="45">
                  <c:v>-1.1499999999999999</c:v>
                </c:pt>
                <c:pt idx="46">
                  <c:v>-1.1437001796735142</c:v>
                </c:pt>
                <c:pt idx="47">
                  <c:v>-1.1248697408438764</c:v>
                </c:pt>
                <c:pt idx="48">
                  <c:v>-1.0937149937394266</c:v>
                </c:pt>
                <c:pt idx="49">
                  <c:v>-1.0505772762889909</c:v>
                </c:pt>
                <c:pt idx="50">
                  <c:v>-0.99592921435210435</c:v>
                </c:pt>
                <c:pt idx="51">
                  <c:v>-0.93036954353118961</c:v>
                </c:pt>
                <c:pt idx="52">
                  <c:v>-0.85461654929900333</c:v>
                </c:pt>
                <c:pt idx="53">
                  <c:v>-0.76950019731268682</c:v>
                </c:pt>
                <c:pt idx="54">
                  <c:v>-0.67595304013634416</c:v>
                </c:pt>
                <c:pt idx="55">
                  <c:v>-0.57500000000000051</c:v>
                </c:pt>
                <c:pt idx="56">
                  <c:v>-0.46774713953717006</c:v>
                </c:pt>
                <c:pt idx="57">
                  <c:v>-0.35536954353118966</c:v>
                </c:pt>
                <c:pt idx="58">
                  <c:v>-0.23909844444042375</c:v>
                </c:pt>
                <c:pt idx="59">
                  <c:v>-0.12020773275780136</c:v>
                </c:pt>
                <c:pt idx="60">
                  <c:v>-2.1133810847173693E-16</c:v>
                </c:pt>
              </c:numCache>
            </c:numRef>
          </c:xVal>
          <c:yVal>
            <c:numRef>
              <c:f>Zegary!$D$45:$D$105</c:f>
              <c:numCache>
                <c:formatCode>General</c:formatCode>
                <c:ptCount val="61"/>
                <c:pt idx="0">
                  <c:v>1.1499999999999999</c:v>
                </c:pt>
                <c:pt idx="1">
                  <c:v>1.1437001796735142</c:v>
                </c:pt>
                <c:pt idx="2">
                  <c:v>1.1248697408438764</c:v>
                </c:pt>
                <c:pt idx="3">
                  <c:v>1.0937149937394264</c:v>
                </c:pt>
                <c:pt idx="4">
                  <c:v>1.0505772762889909</c:v>
                </c:pt>
                <c:pt idx="5">
                  <c:v>0.99592921435210435</c:v>
                </c:pt>
                <c:pt idx="6">
                  <c:v>0.9303695435311895</c:v>
                </c:pt>
                <c:pt idx="7">
                  <c:v>0.85461654929900333</c:v>
                </c:pt>
                <c:pt idx="8">
                  <c:v>0.76950019731268693</c:v>
                </c:pt>
                <c:pt idx="9">
                  <c:v>0.67595304013634405</c:v>
                </c:pt>
                <c:pt idx="10">
                  <c:v>0.57499999999999984</c:v>
                </c:pt>
                <c:pt idx="11">
                  <c:v>0.46774713953717018</c:v>
                </c:pt>
                <c:pt idx="12">
                  <c:v>0.35536954353118949</c:v>
                </c:pt>
                <c:pt idx="13">
                  <c:v>0.23909844444042322</c:v>
                </c:pt>
                <c:pt idx="14">
                  <c:v>0.12020773275780149</c:v>
                </c:pt>
                <c:pt idx="15">
                  <c:v>0</c:v>
                </c:pt>
                <c:pt idx="16">
                  <c:v>-0.12020773275780149</c:v>
                </c:pt>
                <c:pt idx="17">
                  <c:v>-0.23909844444042322</c:v>
                </c:pt>
                <c:pt idx="18">
                  <c:v>-0.35536954353118949</c:v>
                </c:pt>
                <c:pt idx="19">
                  <c:v>-0.46774713953717018</c:v>
                </c:pt>
                <c:pt idx="20">
                  <c:v>-0.57499999999999984</c:v>
                </c:pt>
                <c:pt idx="21">
                  <c:v>-0.67595304013634405</c:v>
                </c:pt>
                <c:pt idx="22">
                  <c:v>-0.76950019731268693</c:v>
                </c:pt>
                <c:pt idx="23">
                  <c:v>-0.85461654929900333</c:v>
                </c:pt>
                <c:pt idx="24">
                  <c:v>-0.9303695435311895</c:v>
                </c:pt>
                <c:pt idx="25">
                  <c:v>-0.99592921435210435</c:v>
                </c:pt>
                <c:pt idx="26">
                  <c:v>-1.0505772762889909</c:v>
                </c:pt>
                <c:pt idx="27">
                  <c:v>-1.0937149937394264</c:v>
                </c:pt>
                <c:pt idx="28">
                  <c:v>-1.1248697408438764</c:v>
                </c:pt>
                <c:pt idx="29">
                  <c:v>-1.1437001796735142</c:v>
                </c:pt>
                <c:pt idx="30">
                  <c:v>-1.1499999999999999</c:v>
                </c:pt>
                <c:pt idx="31">
                  <c:v>-1.1437001796735142</c:v>
                </c:pt>
                <c:pt idx="32">
                  <c:v>-1.1248697408438764</c:v>
                </c:pt>
                <c:pt idx="33">
                  <c:v>-1.0937149937394266</c:v>
                </c:pt>
                <c:pt idx="34">
                  <c:v>-1.0505772762889909</c:v>
                </c:pt>
                <c:pt idx="35">
                  <c:v>-0.99592921435210446</c:v>
                </c:pt>
                <c:pt idx="36">
                  <c:v>-0.9303695435311895</c:v>
                </c:pt>
                <c:pt idx="37">
                  <c:v>-0.85461654929900333</c:v>
                </c:pt>
                <c:pt idx="38">
                  <c:v>-0.76950019731268704</c:v>
                </c:pt>
                <c:pt idx="39">
                  <c:v>-0.67595304013634416</c:v>
                </c:pt>
                <c:pt idx="40">
                  <c:v>-0.57499999999999984</c:v>
                </c:pt>
                <c:pt idx="41">
                  <c:v>-0.46774713953717045</c:v>
                </c:pt>
                <c:pt idx="42">
                  <c:v>-0.3553695435311896</c:v>
                </c:pt>
                <c:pt idx="43">
                  <c:v>-0.23909844444042319</c:v>
                </c:pt>
                <c:pt idx="44">
                  <c:v>-0.12020773275780179</c:v>
                </c:pt>
                <c:pt idx="45">
                  <c:v>-1.408920723144913E-16</c:v>
                </c:pt>
                <c:pt idx="46">
                  <c:v>0.12020773275780151</c:v>
                </c:pt>
                <c:pt idx="47">
                  <c:v>0.23909844444042341</c:v>
                </c:pt>
                <c:pt idx="48">
                  <c:v>0.35536954353118932</c:v>
                </c:pt>
                <c:pt idx="49">
                  <c:v>0.46774713953717018</c:v>
                </c:pt>
                <c:pt idx="50">
                  <c:v>0.57500000000000007</c:v>
                </c:pt>
                <c:pt idx="51">
                  <c:v>0.67595304013634394</c:v>
                </c:pt>
                <c:pt idx="52">
                  <c:v>0.76950019731268693</c:v>
                </c:pt>
                <c:pt idx="53">
                  <c:v>0.85461654929900344</c:v>
                </c:pt>
                <c:pt idx="54">
                  <c:v>0.93036954353118939</c:v>
                </c:pt>
                <c:pt idx="55">
                  <c:v>0.99592921435210402</c:v>
                </c:pt>
                <c:pt idx="56">
                  <c:v>1.0505772762889911</c:v>
                </c:pt>
                <c:pt idx="57">
                  <c:v>1.0937149937394264</c:v>
                </c:pt>
                <c:pt idx="58">
                  <c:v>1.1248697408438764</c:v>
                </c:pt>
                <c:pt idx="59">
                  <c:v>1.1437001796735142</c:v>
                </c:pt>
                <c:pt idx="60">
                  <c:v>1.1499999999999999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CDE8-44A2-A269-E3706643E537}"/>
            </c:ext>
          </c:extLst>
        </c:ser>
        <c:ser>
          <c:idx val="2"/>
          <c:order val="2"/>
          <c:tx>
            <c:v>Hour</c:v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  <a:headEnd type="oval"/>
              <a:tailEnd type="arrow" w="sm" len="med"/>
            </a:ln>
            <a:effectLst/>
          </c:spPr>
          <c:marker>
            <c:symbol val="none"/>
          </c:marker>
          <c:xVal>
            <c:numRef>
              <c:f>(Zegary!$C$162,Zegary!$C$163)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xVal>
          <c:yVal>
            <c:numRef>
              <c:f>(Zegary!$D$162,Zegary!$D$163)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CDE8-44A2-A269-E3706643E537}"/>
            </c:ext>
          </c:extLst>
        </c:ser>
        <c:ser>
          <c:idx val="3"/>
          <c:order val="3"/>
          <c:tx>
            <c:v>Minute</c:v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  <a:headEnd type="oval" w="sm" len="sm"/>
              <a:tailEnd type="arrow" w="sm" len="med"/>
            </a:ln>
            <a:effectLst/>
          </c:spPr>
          <c:marker>
            <c:symbol val="none"/>
          </c:marker>
          <c:xVal>
            <c:numRef>
              <c:f>(Zegary!$C$162,Zegary!$C$164)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xVal>
          <c:yVal>
            <c:numRef>
              <c:f>(Zegary!$D$162,Zegary!$D$164)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CDE8-44A2-A269-E3706643E537}"/>
            </c:ext>
          </c:extLst>
        </c:ser>
        <c:ser>
          <c:idx val="5"/>
          <c:order val="4"/>
          <c:tx>
            <c:strRef>
              <c:f>Zegary!$A$165</c:f>
              <c:strCache>
                <c:ptCount val="1"/>
                <c:pt idx="0">
                  <c:v>AM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Zegary!$C$165</c:f>
              <c:numCache>
                <c:formatCode>General</c:formatCode>
                <c:ptCount val="1"/>
                <c:pt idx="0">
                  <c:v>0.95</c:v>
                </c:pt>
              </c:numCache>
            </c:numRef>
          </c:xVal>
          <c:yVal>
            <c:numRef>
              <c:f>Zegary!$D$165</c:f>
              <c:numCache>
                <c:formatCode>General</c:formatCode>
                <c:ptCount val="1"/>
                <c:pt idx="0">
                  <c:v>-1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CDE8-44A2-A269-E3706643E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117200"/>
        <c:axId val="513116544"/>
      </c:scatterChart>
      <c:valAx>
        <c:axId val="513117200"/>
        <c:scaling>
          <c:orientation val="minMax"/>
          <c:max val="1.2"/>
          <c:min val="-1.2"/>
        </c:scaling>
        <c:delete val="1"/>
        <c:axPos val="b"/>
        <c:numFmt formatCode="0.000" sourceLinked="1"/>
        <c:majorTickMark val="out"/>
        <c:minorTickMark val="none"/>
        <c:tickLblPos val="nextTo"/>
        <c:crossAx val="513116544"/>
        <c:crosses val="autoZero"/>
        <c:crossBetween val="midCat"/>
      </c:valAx>
      <c:valAx>
        <c:axId val="513116544"/>
        <c:scaling>
          <c:orientation val="minMax"/>
          <c:max val="1.2"/>
          <c:min val="-1.2"/>
        </c:scaling>
        <c:delete val="1"/>
        <c:axPos val="l"/>
        <c:numFmt formatCode="0.000" sourceLinked="1"/>
        <c:majorTickMark val="out"/>
        <c:minorTickMark val="none"/>
        <c:tickLblPos val="nextTo"/>
        <c:crossAx val="513117200"/>
        <c:crosses val="autoZero"/>
        <c:crossBetween val="midCat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095874703970443E-2"/>
          <c:y val="2.2889842632331903E-2"/>
          <c:w val="0.94414617836066672"/>
          <c:h val="0.95422031473533619"/>
        </c:manualLayout>
      </c:layout>
      <c:scatterChart>
        <c:scatterStyle val="smoothMarker"/>
        <c:varyColors val="0"/>
        <c:ser>
          <c:idx val="0"/>
          <c:order val="0"/>
          <c:tx>
            <c:v>Labels</c:v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536F3711-5726-421C-81D1-30FC21FD3C4C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C198-40E7-9702-67831473F1C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6D5EFA1-DCD7-49BA-8975-50D83616FF48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C198-40E7-9702-67831473F1C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05C6F4D-7B18-40E3-A1BA-AF096D7B5A81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C198-40E7-9702-67831473F1C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F91EA4D-4FB7-4E2D-804C-5F8E882FA085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C198-40E7-9702-67831473F1C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EBDF8D2-D9CF-4BE1-A8A2-B691A1502F19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C198-40E7-9702-67831473F1C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666DAE3-52D6-4F20-8A7D-3B02AE8F3646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C198-40E7-9702-67831473F1C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50395E27-0E21-4510-8D31-7EA951111836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C198-40E7-9702-67831473F1C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7104B378-3FF6-40BA-85D6-EE3204FFC897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C198-40E7-9702-67831473F1C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A23CC55-F50C-4058-9CDB-48B507B4A5F9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C198-40E7-9702-67831473F1C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BE84E6AE-4E17-4631-8E08-B8D89CF521B5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C198-40E7-9702-67831473F1C8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A3A7FDDC-669A-4E8F-A629-5761F33823E6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C198-40E7-9702-67831473F1C8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D3D5C6D4-028B-4CEC-935F-0DC6F4B7FADD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C198-40E7-9702-67831473F1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Zegary!$C$31:$C$42</c:f>
              <c:numCache>
                <c:formatCode>0.000</c:formatCode>
                <c:ptCount val="12"/>
                <c:pt idx="0">
                  <c:v>-1.7642137750684129E-16</c:v>
                </c:pt>
                <c:pt idx="1">
                  <c:v>0.48000000000000009</c:v>
                </c:pt>
                <c:pt idx="2">
                  <c:v>0.83138438763306111</c:v>
                </c:pt>
                <c:pt idx="3">
                  <c:v>0.96</c:v>
                </c:pt>
                <c:pt idx="4">
                  <c:v>0.83138438763306111</c:v>
                </c:pt>
                <c:pt idx="5">
                  <c:v>0.48000000000000009</c:v>
                </c:pt>
                <c:pt idx="6">
                  <c:v>5.8807125835613758E-17</c:v>
                </c:pt>
                <c:pt idx="7">
                  <c:v>-0.47999999999999976</c:v>
                </c:pt>
                <c:pt idx="8">
                  <c:v>-0.83138438763306111</c:v>
                </c:pt>
                <c:pt idx="9">
                  <c:v>-0.96</c:v>
                </c:pt>
                <c:pt idx="10">
                  <c:v>-0.83138438763306099</c:v>
                </c:pt>
                <c:pt idx="11">
                  <c:v>-0.48000000000000043</c:v>
                </c:pt>
              </c:numCache>
            </c:numRef>
          </c:xVal>
          <c:yVal>
            <c:numRef>
              <c:f>Zegary!$D$31:$D$42</c:f>
              <c:numCache>
                <c:formatCode>0.000</c:formatCode>
                <c:ptCount val="12"/>
                <c:pt idx="0">
                  <c:v>0.96</c:v>
                </c:pt>
                <c:pt idx="1">
                  <c:v>0.83138438763306099</c:v>
                </c:pt>
                <c:pt idx="2">
                  <c:v>0.47999999999999993</c:v>
                </c:pt>
                <c:pt idx="3">
                  <c:v>0</c:v>
                </c:pt>
                <c:pt idx="4">
                  <c:v>-0.47999999999999993</c:v>
                </c:pt>
                <c:pt idx="5">
                  <c:v>-0.83138438763306099</c:v>
                </c:pt>
                <c:pt idx="6">
                  <c:v>-0.96</c:v>
                </c:pt>
                <c:pt idx="7">
                  <c:v>-0.83138438763306111</c:v>
                </c:pt>
                <c:pt idx="8">
                  <c:v>-0.47999999999999993</c:v>
                </c:pt>
                <c:pt idx="9">
                  <c:v>-1.1761425167122752E-16</c:v>
                </c:pt>
                <c:pt idx="10">
                  <c:v>0.48000000000000009</c:v>
                </c:pt>
                <c:pt idx="11">
                  <c:v>0.83138438763306077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Zegary!$A$31:$A$42</c15:f>
                <c15:dlblRangeCache>
                  <c:ptCount val="12"/>
                  <c:pt idx="0">
                    <c:v>12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C-C198-40E7-9702-67831473F1C8}"/>
            </c:ext>
          </c:extLst>
        </c:ser>
        <c:ser>
          <c:idx val="1"/>
          <c:order val="1"/>
          <c:tx>
            <c:v>Ticks</c:v>
          </c:tx>
          <c:spPr>
            <a:ln w="190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Zegary!$C$45:$C$105</c:f>
              <c:numCache>
                <c:formatCode>General</c:formatCode>
                <c:ptCount val="61"/>
                <c:pt idx="0">
                  <c:v>7.0446036157245651E-17</c:v>
                </c:pt>
                <c:pt idx="1">
                  <c:v>0.12020773275780147</c:v>
                </c:pt>
                <c:pt idx="2">
                  <c:v>0.23909844444042336</c:v>
                </c:pt>
                <c:pt idx="3">
                  <c:v>0.35536954353118955</c:v>
                </c:pt>
                <c:pt idx="4">
                  <c:v>0.46774713953717018</c:v>
                </c:pt>
                <c:pt idx="5">
                  <c:v>0.57500000000000007</c:v>
                </c:pt>
                <c:pt idx="6">
                  <c:v>0.67595304013634405</c:v>
                </c:pt>
                <c:pt idx="7">
                  <c:v>0.76950019731268693</c:v>
                </c:pt>
                <c:pt idx="8">
                  <c:v>0.85461654929900333</c:v>
                </c:pt>
                <c:pt idx="9">
                  <c:v>0.9303695435311895</c:v>
                </c:pt>
                <c:pt idx="10">
                  <c:v>0.99592921435210446</c:v>
                </c:pt>
                <c:pt idx="11">
                  <c:v>1.0505772762889909</c:v>
                </c:pt>
                <c:pt idx="12">
                  <c:v>1.0937149937394264</c:v>
                </c:pt>
                <c:pt idx="13">
                  <c:v>1.1248697408438764</c:v>
                </c:pt>
                <c:pt idx="14">
                  <c:v>1.1437001796735142</c:v>
                </c:pt>
                <c:pt idx="15">
                  <c:v>1.1499999999999999</c:v>
                </c:pt>
                <c:pt idx="16">
                  <c:v>1.1437001796735142</c:v>
                </c:pt>
                <c:pt idx="17">
                  <c:v>1.1248697408438764</c:v>
                </c:pt>
                <c:pt idx="18">
                  <c:v>1.0937149937394264</c:v>
                </c:pt>
                <c:pt idx="19">
                  <c:v>1.0505772762889909</c:v>
                </c:pt>
                <c:pt idx="20">
                  <c:v>0.99592921435210446</c:v>
                </c:pt>
                <c:pt idx="21">
                  <c:v>0.9303695435311895</c:v>
                </c:pt>
                <c:pt idx="22">
                  <c:v>0.85461654929900333</c:v>
                </c:pt>
                <c:pt idx="23">
                  <c:v>0.76950019731268693</c:v>
                </c:pt>
                <c:pt idx="24">
                  <c:v>0.67595304013634405</c:v>
                </c:pt>
                <c:pt idx="25">
                  <c:v>0.57500000000000007</c:v>
                </c:pt>
                <c:pt idx="26">
                  <c:v>0.46774713953717018</c:v>
                </c:pt>
                <c:pt idx="27">
                  <c:v>0.35536954353118955</c:v>
                </c:pt>
                <c:pt idx="28">
                  <c:v>0.23909844444042336</c:v>
                </c:pt>
                <c:pt idx="29">
                  <c:v>0.12020773275780147</c:v>
                </c:pt>
                <c:pt idx="30">
                  <c:v>7.0446036157245651E-17</c:v>
                </c:pt>
                <c:pt idx="31">
                  <c:v>-0.12020773275780158</c:v>
                </c:pt>
                <c:pt idx="32">
                  <c:v>-0.23909844444042322</c:v>
                </c:pt>
                <c:pt idx="33">
                  <c:v>-0.35536954353118944</c:v>
                </c:pt>
                <c:pt idx="34">
                  <c:v>-0.46774713953717029</c:v>
                </c:pt>
                <c:pt idx="35">
                  <c:v>-0.57499999999999973</c:v>
                </c:pt>
                <c:pt idx="36">
                  <c:v>-0.67595304013634394</c:v>
                </c:pt>
                <c:pt idx="37">
                  <c:v>-0.76950019731268693</c:v>
                </c:pt>
                <c:pt idx="38">
                  <c:v>-0.8546165492990031</c:v>
                </c:pt>
                <c:pt idx="39">
                  <c:v>-0.93036954353118939</c:v>
                </c:pt>
                <c:pt idx="40">
                  <c:v>-0.99592921435210446</c:v>
                </c:pt>
                <c:pt idx="41">
                  <c:v>-1.0505772762889909</c:v>
                </c:pt>
                <c:pt idx="42">
                  <c:v>-1.0937149937394264</c:v>
                </c:pt>
                <c:pt idx="43">
                  <c:v>-1.1248697408438764</c:v>
                </c:pt>
                <c:pt idx="44">
                  <c:v>-1.1437001796735142</c:v>
                </c:pt>
                <c:pt idx="45">
                  <c:v>-1.1499999999999999</c:v>
                </c:pt>
                <c:pt idx="46">
                  <c:v>-1.1437001796735142</c:v>
                </c:pt>
                <c:pt idx="47">
                  <c:v>-1.1248697408438764</c:v>
                </c:pt>
                <c:pt idx="48">
                  <c:v>-1.0937149937394266</c:v>
                </c:pt>
                <c:pt idx="49">
                  <c:v>-1.0505772762889909</c:v>
                </c:pt>
                <c:pt idx="50">
                  <c:v>-0.99592921435210435</c:v>
                </c:pt>
                <c:pt idx="51">
                  <c:v>-0.93036954353118961</c:v>
                </c:pt>
                <c:pt idx="52">
                  <c:v>-0.85461654929900333</c:v>
                </c:pt>
                <c:pt idx="53">
                  <c:v>-0.76950019731268682</c:v>
                </c:pt>
                <c:pt idx="54">
                  <c:v>-0.67595304013634416</c:v>
                </c:pt>
                <c:pt idx="55">
                  <c:v>-0.57500000000000051</c:v>
                </c:pt>
                <c:pt idx="56">
                  <c:v>-0.46774713953717006</c:v>
                </c:pt>
                <c:pt idx="57">
                  <c:v>-0.35536954353118966</c:v>
                </c:pt>
                <c:pt idx="58">
                  <c:v>-0.23909844444042375</c:v>
                </c:pt>
                <c:pt idx="59">
                  <c:v>-0.12020773275780136</c:v>
                </c:pt>
                <c:pt idx="60">
                  <c:v>-2.1133810847173693E-16</c:v>
                </c:pt>
              </c:numCache>
            </c:numRef>
          </c:xVal>
          <c:yVal>
            <c:numRef>
              <c:f>Zegary!$D$45:$D$105</c:f>
              <c:numCache>
                <c:formatCode>General</c:formatCode>
                <c:ptCount val="61"/>
                <c:pt idx="0">
                  <c:v>1.1499999999999999</c:v>
                </c:pt>
                <c:pt idx="1">
                  <c:v>1.1437001796735142</c:v>
                </c:pt>
                <c:pt idx="2">
                  <c:v>1.1248697408438764</c:v>
                </c:pt>
                <c:pt idx="3">
                  <c:v>1.0937149937394264</c:v>
                </c:pt>
                <c:pt idx="4">
                  <c:v>1.0505772762889909</c:v>
                </c:pt>
                <c:pt idx="5">
                  <c:v>0.99592921435210435</c:v>
                </c:pt>
                <c:pt idx="6">
                  <c:v>0.9303695435311895</c:v>
                </c:pt>
                <c:pt idx="7">
                  <c:v>0.85461654929900333</c:v>
                </c:pt>
                <c:pt idx="8">
                  <c:v>0.76950019731268693</c:v>
                </c:pt>
                <c:pt idx="9">
                  <c:v>0.67595304013634405</c:v>
                </c:pt>
                <c:pt idx="10">
                  <c:v>0.57499999999999984</c:v>
                </c:pt>
                <c:pt idx="11">
                  <c:v>0.46774713953717018</c:v>
                </c:pt>
                <c:pt idx="12">
                  <c:v>0.35536954353118949</c:v>
                </c:pt>
                <c:pt idx="13">
                  <c:v>0.23909844444042322</c:v>
                </c:pt>
                <c:pt idx="14">
                  <c:v>0.12020773275780149</c:v>
                </c:pt>
                <c:pt idx="15">
                  <c:v>0</c:v>
                </c:pt>
                <c:pt idx="16">
                  <c:v>-0.12020773275780149</c:v>
                </c:pt>
                <c:pt idx="17">
                  <c:v>-0.23909844444042322</c:v>
                </c:pt>
                <c:pt idx="18">
                  <c:v>-0.35536954353118949</c:v>
                </c:pt>
                <c:pt idx="19">
                  <c:v>-0.46774713953717018</c:v>
                </c:pt>
                <c:pt idx="20">
                  <c:v>-0.57499999999999984</c:v>
                </c:pt>
                <c:pt idx="21">
                  <c:v>-0.67595304013634405</c:v>
                </c:pt>
                <c:pt idx="22">
                  <c:v>-0.76950019731268693</c:v>
                </c:pt>
                <c:pt idx="23">
                  <c:v>-0.85461654929900333</c:v>
                </c:pt>
                <c:pt idx="24">
                  <c:v>-0.9303695435311895</c:v>
                </c:pt>
                <c:pt idx="25">
                  <c:v>-0.99592921435210435</c:v>
                </c:pt>
                <c:pt idx="26">
                  <c:v>-1.0505772762889909</c:v>
                </c:pt>
                <c:pt idx="27">
                  <c:v>-1.0937149937394264</c:v>
                </c:pt>
                <c:pt idx="28">
                  <c:v>-1.1248697408438764</c:v>
                </c:pt>
                <c:pt idx="29">
                  <c:v>-1.1437001796735142</c:v>
                </c:pt>
                <c:pt idx="30">
                  <c:v>-1.1499999999999999</c:v>
                </c:pt>
                <c:pt idx="31">
                  <c:v>-1.1437001796735142</c:v>
                </c:pt>
                <c:pt idx="32">
                  <c:v>-1.1248697408438764</c:v>
                </c:pt>
                <c:pt idx="33">
                  <c:v>-1.0937149937394266</c:v>
                </c:pt>
                <c:pt idx="34">
                  <c:v>-1.0505772762889909</c:v>
                </c:pt>
                <c:pt idx="35">
                  <c:v>-0.99592921435210446</c:v>
                </c:pt>
                <c:pt idx="36">
                  <c:v>-0.9303695435311895</c:v>
                </c:pt>
                <c:pt idx="37">
                  <c:v>-0.85461654929900333</c:v>
                </c:pt>
                <c:pt idx="38">
                  <c:v>-0.76950019731268704</c:v>
                </c:pt>
                <c:pt idx="39">
                  <c:v>-0.67595304013634416</c:v>
                </c:pt>
                <c:pt idx="40">
                  <c:v>-0.57499999999999984</c:v>
                </c:pt>
                <c:pt idx="41">
                  <c:v>-0.46774713953717045</c:v>
                </c:pt>
                <c:pt idx="42">
                  <c:v>-0.3553695435311896</c:v>
                </c:pt>
                <c:pt idx="43">
                  <c:v>-0.23909844444042319</c:v>
                </c:pt>
                <c:pt idx="44">
                  <c:v>-0.12020773275780179</c:v>
                </c:pt>
                <c:pt idx="45">
                  <c:v>-1.408920723144913E-16</c:v>
                </c:pt>
                <c:pt idx="46">
                  <c:v>0.12020773275780151</c:v>
                </c:pt>
                <c:pt idx="47">
                  <c:v>0.23909844444042341</c:v>
                </c:pt>
                <c:pt idx="48">
                  <c:v>0.35536954353118932</c:v>
                </c:pt>
                <c:pt idx="49">
                  <c:v>0.46774713953717018</c:v>
                </c:pt>
                <c:pt idx="50">
                  <c:v>0.57500000000000007</c:v>
                </c:pt>
                <c:pt idx="51">
                  <c:v>0.67595304013634394</c:v>
                </c:pt>
                <c:pt idx="52">
                  <c:v>0.76950019731268693</c:v>
                </c:pt>
                <c:pt idx="53">
                  <c:v>0.85461654929900344</c:v>
                </c:pt>
                <c:pt idx="54">
                  <c:v>0.93036954353118939</c:v>
                </c:pt>
                <c:pt idx="55">
                  <c:v>0.99592921435210402</c:v>
                </c:pt>
                <c:pt idx="56">
                  <c:v>1.0505772762889911</c:v>
                </c:pt>
                <c:pt idx="57">
                  <c:v>1.0937149937394264</c:v>
                </c:pt>
                <c:pt idx="58">
                  <c:v>1.1248697408438764</c:v>
                </c:pt>
                <c:pt idx="59">
                  <c:v>1.1437001796735142</c:v>
                </c:pt>
                <c:pt idx="60">
                  <c:v>1.1499999999999999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C198-40E7-9702-67831473F1C8}"/>
            </c:ext>
          </c:extLst>
        </c:ser>
        <c:ser>
          <c:idx val="2"/>
          <c:order val="2"/>
          <c:tx>
            <c:v>Hour</c:v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  <a:headEnd type="oval"/>
              <a:tailEnd type="arrow" w="sm" len="med"/>
            </a:ln>
            <a:effectLst/>
          </c:spPr>
          <c:marker>
            <c:symbol val="none"/>
          </c:marker>
          <c:xVal>
            <c:numRef>
              <c:f>(Zegary!$C$177,Zegary!$C$178)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xVal>
          <c:yVal>
            <c:numRef>
              <c:f>(Zegary!$D$177,Zegary!$D$178)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C198-40E7-9702-67831473F1C8}"/>
            </c:ext>
          </c:extLst>
        </c:ser>
        <c:ser>
          <c:idx val="3"/>
          <c:order val="3"/>
          <c:tx>
            <c:v>Minute</c:v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  <a:headEnd type="oval" w="sm" len="sm"/>
              <a:tailEnd type="arrow" w="sm" len="med"/>
            </a:ln>
            <a:effectLst/>
          </c:spPr>
          <c:marker>
            <c:symbol val="none"/>
          </c:marker>
          <c:xVal>
            <c:numRef>
              <c:f>(Zegary!$C$177,Zegary!$C$179)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xVal>
          <c:yVal>
            <c:numRef>
              <c:f>(Zegary!$D$177,Zegary!$D$179)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C198-40E7-9702-67831473F1C8}"/>
            </c:ext>
          </c:extLst>
        </c:ser>
        <c:ser>
          <c:idx val="5"/>
          <c:order val="4"/>
          <c:tx>
            <c:strRef>
              <c:f>Zegary!$A$180</c:f>
              <c:strCache>
                <c:ptCount val="1"/>
                <c:pt idx="0">
                  <c:v>PM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Zegary!$C$180</c:f>
              <c:numCache>
                <c:formatCode>General</c:formatCode>
                <c:ptCount val="1"/>
                <c:pt idx="0">
                  <c:v>0.95</c:v>
                </c:pt>
              </c:numCache>
            </c:numRef>
          </c:xVal>
          <c:yVal>
            <c:numRef>
              <c:f>Zegary!$D$180</c:f>
              <c:numCache>
                <c:formatCode>General</c:formatCode>
                <c:ptCount val="1"/>
                <c:pt idx="0">
                  <c:v>-1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C198-40E7-9702-67831473F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117200"/>
        <c:axId val="513116544"/>
      </c:scatterChart>
      <c:valAx>
        <c:axId val="513117200"/>
        <c:scaling>
          <c:orientation val="minMax"/>
          <c:max val="1.2"/>
          <c:min val="-1.2"/>
        </c:scaling>
        <c:delete val="1"/>
        <c:axPos val="b"/>
        <c:numFmt formatCode="0.000" sourceLinked="1"/>
        <c:majorTickMark val="out"/>
        <c:minorTickMark val="none"/>
        <c:tickLblPos val="nextTo"/>
        <c:crossAx val="513116544"/>
        <c:crosses val="autoZero"/>
        <c:crossBetween val="midCat"/>
      </c:valAx>
      <c:valAx>
        <c:axId val="513116544"/>
        <c:scaling>
          <c:orientation val="minMax"/>
          <c:max val="1.2"/>
          <c:min val="-1.2"/>
        </c:scaling>
        <c:delete val="1"/>
        <c:axPos val="l"/>
        <c:numFmt formatCode="0.000" sourceLinked="1"/>
        <c:majorTickMark val="out"/>
        <c:minorTickMark val="none"/>
        <c:tickLblPos val="nextTo"/>
        <c:crossAx val="513117200"/>
        <c:crosses val="autoZero"/>
        <c:crossBetween val="midCat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095874703970443E-2"/>
          <c:y val="2.2889842632331903E-2"/>
          <c:w val="0.94414617836066672"/>
          <c:h val="0.95422031473533619"/>
        </c:manualLayout>
      </c:layout>
      <c:scatterChart>
        <c:scatterStyle val="smoothMarker"/>
        <c:varyColors val="0"/>
        <c:ser>
          <c:idx val="0"/>
          <c:order val="0"/>
          <c:tx>
            <c:v>Labels</c:v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4D74C136-31DB-43F1-8425-A675B11C790A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39E7-481D-85CB-EE591100E9A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CF7B5F7-DEA1-4398-8BC6-342DFBC986ED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39E7-481D-85CB-EE591100E9A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F9DF895-B43D-472B-BB67-45EEB116A97F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39E7-481D-85CB-EE591100E9A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4907D72-08DA-4EF0-AB94-42739202822F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39E7-481D-85CB-EE591100E9A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79EDE2E-F23E-4FC1-AEA4-5DFD21FC4C78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39E7-481D-85CB-EE591100E9A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3AA2DCE-CB0A-4F1D-93D9-AAF60A8D5434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39E7-481D-85CB-EE591100E9A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89226D8B-6B11-4FD3-A19C-33D2B58860C1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39E7-481D-85CB-EE591100E9A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70E855B0-3477-4B18-8591-E3BEFC401FEE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39E7-481D-85CB-EE591100E9A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57C2DF7D-A7B6-4C3C-A4A4-8265F9360564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39E7-481D-85CB-EE591100E9A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0B374EC2-1ED5-4871-BB1C-B2C4BA4B79B0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39E7-481D-85CB-EE591100E9A8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78751061-92BF-4A63-A2DD-5D9AD130325E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39E7-481D-85CB-EE591100E9A8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6E75DEEF-737F-4952-B785-57D4EA1167A0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39E7-481D-85CB-EE591100E9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Zegary!$C$31:$C$42</c:f>
              <c:numCache>
                <c:formatCode>0.000</c:formatCode>
                <c:ptCount val="12"/>
                <c:pt idx="0">
                  <c:v>-1.7642137750684129E-16</c:v>
                </c:pt>
                <c:pt idx="1">
                  <c:v>0.48000000000000009</c:v>
                </c:pt>
                <c:pt idx="2">
                  <c:v>0.83138438763306111</c:v>
                </c:pt>
                <c:pt idx="3">
                  <c:v>0.96</c:v>
                </c:pt>
                <c:pt idx="4">
                  <c:v>0.83138438763306111</c:v>
                </c:pt>
                <c:pt idx="5">
                  <c:v>0.48000000000000009</c:v>
                </c:pt>
                <c:pt idx="6">
                  <c:v>5.8807125835613758E-17</c:v>
                </c:pt>
                <c:pt idx="7">
                  <c:v>-0.47999999999999976</c:v>
                </c:pt>
                <c:pt idx="8">
                  <c:v>-0.83138438763306111</c:v>
                </c:pt>
                <c:pt idx="9">
                  <c:v>-0.96</c:v>
                </c:pt>
                <c:pt idx="10">
                  <c:v>-0.83138438763306099</c:v>
                </c:pt>
                <c:pt idx="11">
                  <c:v>-0.48000000000000043</c:v>
                </c:pt>
              </c:numCache>
            </c:numRef>
          </c:xVal>
          <c:yVal>
            <c:numRef>
              <c:f>Zegary!$D$31:$D$42</c:f>
              <c:numCache>
                <c:formatCode>0.000</c:formatCode>
                <c:ptCount val="12"/>
                <c:pt idx="0">
                  <c:v>0.96</c:v>
                </c:pt>
                <c:pt idx="1">
                  <c:v>0.83138438763306099</c:v>
                </c:pt>
                <c:pt idx="2">
                  <c:v>0.47999999999999993</c:v>
                </c:pt>
                <c:pt idx="3">
                  <c:v>0</c:v>
                </c:pt>
                <c:pt idx="4">
                  <c:v>-0.47999999999999993</c:v>
                </c:pt>
                <c:pt idx="5">
                  <c:v>-0.83138438763306099</c:v>
                </c:pt>
                <c:pt idx="6">
                  <c:v>-0.96</c:v>
                </c:pt>
                <c:pt idx="7">
                  <c:v>-0.83138438763306111</c:v>
                </c:pt>
                <c:pt idx="8">
                  <c:v>-0.47999999999999993</c:v>
                </c:pt>
                <c:pt idx="9">
                  <c:v>-1.1761425167122752E-16</c:v>
                </c:pt>
                <c:pt idx="10">
                  <c:v>0.48000000000000009</c:v>
                </c:pt>
                <c:pt idx="11">
                  <c:v>0.83138438763306077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Zegary!$A$31:$A$42</c15:f>
                <c15:dlblRangeCache>
                  <c:ptCount val="12"/>
                  <c:pt idx="0">
                    <c:v>12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C-39E7-481D-85CB-EE591100E9A8}"/>
            </c:ext>
          </c:extLst>
        </c:ser>
        <c:ser>
          <c:idx val="1"/>
          <c:order val="1"/>
          <c:tx>
            <c:v>Ticks</c:v>
          </c:tx>
          <c:spPr>
            <a:ln w="190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Zegary!$C$45:$C$105</c:f>
              <c:numCache>
                <c:formatCode>General</c:formatCode>
                <c:ptCount val="61"/>
                <c:pt idx="0">
                  <c:v>7.0446036157245651E-17</c:v>
                </c:pt>
                <c:pt idx="1">
                  <c:v>0.12020773275780147</c:v>
                </c:pt>
                <c:pt idx="2">
                  <c:v>0.23909844444042336</c:v>
                </c:pt>
                <c:pt idx="3">
                  <c:v>0.35536954353118955</c:v>
                </c:pt>
                <c:pt idx="4">
                  <c:v>0.46774713953717018</c:v>
                </c:pt>
                <c:pt idx="5">
                  <c:v>0.57500000000000007</c:v>
                </c:pt>
                <c:pt idx="6">
                  <c:v>0.67595304013634405</c:v>
                </c:pt>
                <c:pt idx="7">
                  <c:v>0.76950019731268693</c:v>
                </c:pt>
                <c:pt idx="8">
                  <c:v>0.85461654929900333</c:v>
                </c:pt>
                <c:pt idx="9">
                  <c:v>0.9303695435311895</c:v>
                </c:pt>
                <c:pt idx="10">
                  <c:v>0.99592921435210446</c:v>
                </c:pt>
                <c:pt idx="11">
                  <c:v>1.0505772762889909</c:v>
                </c:pt>
                <c:pt idx="12">
                  <c:v>1.0937149937394264</c:v>
                </c:pt>
                <c:pt idx="13">
                  <c:v>1.1248697408438764</c:v>
                </c:pt>
                <c:pt idx="14">
                  <c:v>1.1437001796735142</c:v>
                </c:pt>
                <c:pt idx="15">
                  <c:v>1.1499999999999999</c:v>
                </c:pt>
                <c:pt idx="16">
                  <c:v>1.1437001796735142</c:v>
                </c:pt>
                <c:pt idx="17">
                  <c:v>1.1248697408438764</c:v>
                </c:pt>
                <c:pt idx="18">
                  <c:v>1.0937149937394264</c:v>
                </c:pt>
                <c:pt idx="19">
                  <c:v>1.0505772762889909</c:v>
                </c:pt>
                <c:pt idx="20">
                  <c:v>0.99592921435210446</c:v>
                </c:pt>
                <c:pt idx="21">
                  <c:v>0.9303695435311895</c:v>
                </c:pt>
                <c:pt idx="22">
                  <c:v>0.85461654929900333</c:v>
                </c:pt>
                <c:pt idx="23">
                  <c:v>0.76950019731268693</c:v>
                </c:pt>
                <c:pt idx="24">
                  <c:v>0.67595304013634405</c:v>
                </c:pt>
                <c:pt idx="25">
                  <c:v>0.57500000000000007</c:v>
                </c:pt>
                <c:pt idx="26">
                  <c:v>0.46774713953717018</c:v>
                </c:pt>
                <c:pt idx="27">
                  <c:v>0.35536954353118955</c:v>
                </c:pt>
                <c:pt idx="28">
                  <c:v>0.23909844444042336</c:v>
                </c:pt>
                <c:pt idx="29">
                  <c:v>0.12020773275780147</c:v>
                </c:pt>
                <c:pt idx="30">
                  <c:v>7.0446036157245651E-17</c:v>
                </c:pt>
                <c:pt idx="31">
                  <c:v>-0.12020773275780158</c:v>
                </c:pt>
                <c:pt idx="32">
                  <c:v>-0.23909844444042322</c:v>
                </c:pt>
                <c:pt idx="33">
                  <c:v>-0.35536954353118944</c:v>
                </c:pt>
                <c:pt idx="34">
                  <c:v>-0.46774713953717029</c:v>
                </c:pt>
                <c:pt idx="35">
                  <c:v>-0.57499999999999973</c:v>
                </c:pt>
                <c:pt idx="36">
                  <c:v>-0.67595304013634394</c:v>
                </c:pt>
                <c:pt idx="37">
                  <c:v>-0.76950019731268693</c:v>
                </c:pt>
                <c:pt idx="38">
                  <c:v>-0.8546165492990031</c:v>
                </c:pt>
                <c:pt idx="39">
                  <c:v>-0.93036954353118939</c:v>
                </c:pt>
                <c:pt idx="40">
                  <c:v>-0.99592921435210446</c:v>
                </c:pt>
                <c:pt idx="41">
                  <c:v>-1.0505772762889909</c:v>
                </c:pt>
                <c:pt idx="42">
                  <c:v>-1.0937149937394264</c:v>
                </c:pt>
                <c:pt idx="43">
                  <c:v>-1.1248697408438764</c:v>
                </c:pt>
                <c:pt idx="44">
                  <c:v>-1.1437001796735142</c:v>
                </c:pt>
                <c:pt idx="45">
                  <c:v>-1.1499999999999999</c:v>
                </c:pt>
                <c:pt idx="46">
                  <c:v>-1.1437001796735142</c:v>
                </c:pt>
                <c:pt idx="47">
                  <c:v>-1.1248697408438764</c:v>
                </c:pt>
                <c:pt idx="48">
                  <c:v>-1.0937149937394266</c:v>
                </c:pt>
                <c:pt idx="49">
                  <c:v>-1.0505772762889909</c:v>
                </c:pt>
                <c:pt idx="50">
                  <c:v>-0.99592921435210435</c:v>
                </c:pt>
                <c:pt idx="51">
                  <c:v>-0.93036954353118961</c:v>
                </c:pt>
                <c:pt idx="52">
                  <c:v>-0.85461654929900333</c:v>
                </c:pt>
                <c:pt idx="53">
                  <c:v>-0.76950019731268682</c:v>
                </c:pt>
                <c:pt idx="54">
                  <c:v>-0.67595304013634416</c:v>
                </c:pt>
                <c:pt idx="55">
                  <c:v>-0.57500000000000051</c:v>
                </c:pt>
                <c:pt idx="56">
                  <c:v>-0.46774713953717006</c:v>
                </c:pt>
                <c:pt idx="57">
                  <c:v>-0.35536954353118966</c:v>
                </c:pt>
                <c:pt idx="58">
                  <c:v>-0.23909844444042375</c:v>
                </c:pt>
                <c:pt idx="59">
                  <c:v>-0.12020773275780136</c:v>
                </c:pt>
                <c:pt idx="60">
                  <c:v>-2.1133810847173693E-16</c:v>
                </c:pt>
              </c:numCache>
            </c:numRef>
          </c:xVal>
          <c:yVal>
            <c:numRef>
              <c:f>Zegary!$D$45:$D$105</c:f>
              <c:numCache>
                <c:formatCode>General</c:formatCode>
                <c:ptCount val="61"/>
                <c:pt idx="0">
                  <c:v>1.1499999999999999</c:v>
                </c:pt>
                <c:pt idx="1">
                  <c:v>1.1437001796735142</c:v>
                </c:pt>
                <c:pt idx="2">
                  <c:v>1.1248697408438764</c:v>
                </c:pt>
                <c:pt idx="3">
                  <c:v>1.0937149937394264</c:v>
                </c:pt>
                <c:pt idx="4">
                  <c:v>1.0505772762889909</c:v>
                </c:pt>
                <c:pt idx="5">
                  <c:v>0.99592921435210435</c:v>
                </c:pt>
                <c:pt idx="6">
                  <c:v>0.9303695435311895</c:v>
                </c:pt>
                <c:pt idx="7">
                  <c:v>0.85461654929900333</c:v>
                </c:pt>
                <c:pt idx="8">
                  <c:v>0.76950019731268693</c:v>
                </c:pt>
                <c:pt idx="9">
                  <c:v>0.67595304013634405</c:v>
                </c:pt>
                <c:pt idx="10">
                  <c:v>0.57499999999999984</c:v>
                </c:pt>
                <c:pt idx="11">
                  <c:v>0.46774713953717018</c:v>
                </c:pt>
                <c:pt idx="12">
                  <c:v>0.35536954353118949</c:v>
                </c:pt>
                <c:pt idx="13">
                  <c:v>0.23909844444042322</c:v>
                </c:pt>
                <c:pt idx="14">
                  <c:v>0.12020773275780149</c:v>
                </c:pt>
                <c:pt idx="15">
                  <c:v>0</c:v>
                </c:pt>
                <c:pt idx="16">
                  <c:v>-0.12020773275780149</c:v>
                </c:pt>
                <c:pt idx="17">
                  <c:v>-0.23909844444042322</c:v>
                </c:pt>
                <c:pt idx="18">
                  <c:v>-0.35536954353118949</c:v>
                </c:pt>
                <c:pt idx="19">
                  <c:v>-0.46774713953717018</c:v>
                </c:pt>
                <c:pt idx="20">
                  <c:v>-0.57499999999999984</c:v>
                </c:pt>
                <c:pt idx="21">
                  <c:v>-0.67595304013634405</c:v>
                </c:pt>
                <c:pt idx="22">
                  <c:v>-0.76950019731268693</c:v>
                </c:pt>
                <c:pt idx="23">
                  <c:v>-0.85461654929900333</c:v>
                </c:pt>
                <c:pt idx="24">
                  <c:v>-0.9303695435311895</c:v>
                </c:pt>
                <c:pt idx="25">
                  <c:v>-0.99592921435210435</c:v>
                </c:pt>
                <c:pt idx="26">
                  <c:v>-1.0505772762889909</c:v>
                </c:pt>
                <c:pt idx="27">
                  <c:v>-1.0937149937394264</c:v>
                </c:pt>
                <c:pt idx="28">
                  <c:v>-1.1248697408438764</c:v>
                </c:pt>
                <c:pt idx="29">
                  <c:v>-1.1437001796735142</c:v>
                </c:pt>
                <c:pt idx="30">
                  <c:v>-1.1499999999999999</c:v>
                </c:pt>
                <c:pt idx="31">
                  <c:v>-1.1437001796735142</c:v>
                </c:pt>
                <c:pt idx="32">
                  <c:v>-1.1248697408438764</c:v>
                </c:pt>
                <c:pt idx="33">
                  <c:v>-1.0937149937394266</c:v>
                </c:pt>
                <c:pt idx="34">
                  <c:v>-1.0505772762889909</c:v>
                </c:pt>
                <c:pt idx="35">
                  <c:v>-0.99592921435210446</c:v>
                </c:pt>
                <c:pt idx="36">
                  <c:v>-0.9303695435311895</c:v>
                </c:pt>
                <c:pt idx="37">
                  <c:v>-0.85461654929900333</c:v>
                </c:pt>
                <c:pt idx="38">
                  <c:v>-0.76950019731268704</c:v>
                </c:pt>
                <c:pt idx="39">
                  <c:v>-0.67595304013634416</c:v>
                </c:pt>
                <c:pt idx="40">
                  <c:v>-0.57499999999999984</c:v>
                </c:pt>
                <c:pt idx="41">
                  <c:v>-0.46774713953717045</c:v>
                </c:pt>
                <c:pt idx="42">
                  <c:v>-0.3553695435311896</c:v>
                </c:pt>
                <c:pt idx="43">
                  <c:v>-0.23909844444042319</c:v>
                </c:pt>
                <c:pt idx="44">
                  <c:v>-0.12020773275780179</c:v>
                </c:pt>
                <c:pt idx="45">
                  <c:v>-1.408920723144913E-16</c:v>
                </c:pt>
                <c:pt idx="46">
                  <c:v>0.12020773275780151</c:v>
                </c:pt>
                <c:pt idx="47">
                  <c:v>0.23909844444042341</c:v>
                </c:pt>
                <c:pt idx="48">
                  <c:v>0.35536954353118932</c:v>
                </c:pt>
                <c:pt idx="49">
                  <c:v>0.46774713953717018</c:v>
                </c:pt>
                <c:pt idx="50">
                  <c:v>0.57500000000000007</c:v>
                </c:pt>
                <c:pt idx="51">
                  <c:v>0.67595304013634394</c:v>
                </c:pt>
                <c:pt idx="52">
                  <c:v>0.76950019731268693</c:v>
                </c:pt>
                <c:pt idx="53">
                  <c:v>0.85461654929900344</c:v>
                </c:pt>
                <c:pt idx="54">
                  <c:v>0.93036954353118939</c:v>
                </c:pt>
                <c:pt idx="55">
                  <c:v>0.99592921435210402</c:v>
                </c:pt>
                <c:pt idx="56">
                  <c:v>1.0505772762889911</c:v>
                </c:pt>
                <c:pt idx="57">
                  <c:v>1.0937149937394264</c:v>
                </c:pt>
                <c:pt idx="58">
                  <c:v>1.1248697408438764</c:v>
                </c:pt>
                <c:pt idx="59">
                  <c:v>1.1437001796735142</c:v>
                </c:pt>
                <c:pt idx="60">
                  <c:v>1.1499999999999999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39E7-481D-85CB-EE591100E9A8}"/>
            </c:ext>
          </c:extLst>
        </c:ser>
        <c:ser>
          <c:idx val="2"/>
          <c:order val="2"/>
          <c:tx>
            <c:v>Hour</c:v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  <a:headEnd type="oval"/>
              <a:tailEnd type="arrow" w="sm" len="med"/>
            </a:ln>
            <a:effectLst/>
          </c:spPr>
          <c:marker>
            <c:symbol val="none"/>
          </c:marker>
          <c:xVal>
            <c:numRef>
              <c:f>(Zegary!$C$192,Zegary!$C$193)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xVal>
          <c:yVal>
            <c:numRef>
              <c:f>(Zegary!$D$192,Zegary!$D$193)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39E7-481D-85CB-EE591100E9A8}"/>
            </c:ext>
          </c:extLst>
        </c:ser>
        <c:ser>
          <c:idx val="3"/>
          <c:order val="3"/>
          <c:tx>
            <c:v>Minute</c:v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  <a:headEnd type="oval" w="sm" len="sm"/>
              <a:tailEnd type="arrow" w="sm" len="med"/>
            </a:ln>
            <a:effectLst/>
          </c:spPr>
          <c:marker>
            <c:symbol val="none"/>
          </c:marker>
          <c:xVal>
            <c:numRef>
              <c:f>(Zegary!$C$192,Zegary!$C$194)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xVal>
          <c:yVal>
            <c:numRef>
              <c:f>(Zegary!$D$192,Zegary!$D$194)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39E7-481D-85CB-EE591100E9A8}"/>
            </c:ext>
          </c:extLst>
        </c:ser>
        <c:ser>
          <c:idx val="5"/>
          <c:order val="4"/>
          <c:tx>
            <c:strRef>
              <c:f>Zegary!$A$195</c:f>
              <c:strCache>
                <c:ptCount val="1"/>
                <c:pt idx="0">
                  <c:v>AM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Zegary!$C$195</c:f>
              <c:numCache>
                <c:formatCode>General</c:formatCode>
                <c:ptCount val="1"/>
                <c:pt idx="0">
                  <c:v>0.95</c:v>
                </c:pt>
              </c:numCache>
            </c:numRef>
          </c:xVal>
          <c:yVal>
            <c:numRef>
              <c:f>Zegary!$D$195</c:f>
              <c:numCache>
                <c:formatCode>General</c:formatCode>
                <c:ptCount val="1"/>
                <c:pt idx="0">
                  <c:v>-1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39E7-481D-85CB-EE591100E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117200"/>
        <c:axId val="513116544"/>
      </c:scatterChart>
      <c:valAx>
        <c:axId val="513117200"/>
        <c:scaling>
          <c:orientation val="minMax"/>
          <c:max val="1.2"/>
          <c:min val="-1.2"/>
        </c:scaling>
        <c:delete val="1"/>
        <c:axPos val="b"/>
        <c:numFmt formatCode="0.000" sourceLinked="1"/>
        <c:majorTickMark val="out"/>
        <c:minorTickMark val="none"/>
        <c:tickLblPos val="nextTo"/>
        <c:crossAx val="513116544"/>
        <c:crosses val="autoZero"/>
        <c:crossBetween val="midCat"/>
      </c:valAx>
      <c:valAx>
        <c:axId val="513116544"/>
        <c:scaling>
          <c:orientation val="minMax"/>
          <c:max val="1.2"/>
          <c:min val="-1.2"/>
        </c:scaling>
        <c:delete val="1"/>
        <c:axPos val="l"/>
        <c:numFmt formatCode="0.000" sourceLinked="1"/>
        <c:majorTickMark val="out"/>
        <c:minorTickMark val="none"/>
        <c:tickLblPos val="nextTo"/>
        <c:crossAx val="513117200"/>
        <c:crosses val="autoZero"/>
        <c:crossBetween val="midCat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095874703970443E-2"/>
          <c:y val="2.2889842632331903E-2"/>
          <c:w val="0.94414617836066672"/>
          <c:h val="0.95422031473533619"/>
        </c:manualLayout>
      </c:layout>
      <c:scatterChart>
        <c:scatterStyle val="smoothMarker"/>
        <c:varyColors val="0"/>
        <c:ser>
          <c:idx val="0"/>
          <c:order val="0"/>
          <c:tx>
            <c:v>Labels</c:v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AEE8CC2A-C9E8-460F-AE28-8ADA7203BF57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EC3B-4A38-AE81-D158755B114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05E8188-49C8-48DB-9472-16EC66B0B78C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EC3B-4A38-AE81-D158755B114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BF371B7-4E2F-41E4-B48A-2A1657D4FDBF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EC3B-4A38-AE81-D158755B114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C5CBAF3-2AB5-49D7-9626-329918184210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EC3B-4A38-AE81-D158755B114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5E97DE5-7788-47DB-BABF-0573A495E5C3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EC3B-4A38-AE81-D158755B114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B7342417-E82C-4F88-B1EA-A4AEAE3DE1CC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EC3B-4A38-AE81-D158755B114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805BFD4-09A5-4F48-98C2-BF3AB3F0137A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EC3B-4A38-AE81-D158755B114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08266FD-7351-45ED-BA29-23AE5EF509A5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EC3B-4A38-AE81-D158755B114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D0815BA8-DD7E-4298-B486-29DD888682CB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EC3B-4A38-AE81-D158755B114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01E82C11-A0BE-4085-B218-675C33191913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EC3B-4A38-AE81-D158755B114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5BB61F34-C971-4745-AB91-A99A0D8D5D45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EC3B-4A38-AE81-D158755B114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E7D1DD4D-567E-4E59-A967-BCBA6616573C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EC3B-4A38-AE81-D158755B11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Zegary!$C$31:$C$42</c:f>
              <c:numCache>
                <c:formatCode>0.000</c:formatCode>
                <c:ptCount val="12"/>
                <c:pt idx="0">
                  <c:v>-1.7642137750684129E-16</c:v>
                </c:pt>
                <c:pt idx="1">
                  <c:v>0.48000000000000009</c:v>
                </c:pt>
                <c:pt idx="2">
                  <c:v>0.83138438763306111</c:v>
                </c:pt>
                <c:pt idx="3">
                  <c:v>0.96</c:v>
                </c:pt>
                <c:pt idx="4">
                  <c:v>0.83138438763306111</c:v>
                </c:pt>
                <c:pt idx="5">
                  <c:v>0.48000000000000009</c:v>
                </c:pt>
                <c:pt idx="6">
                  <c:v>5.8807125835613758E-17</c:v>
                </c:pt>
                <c:pt idx="7">
                  <c:v>-0.47999999999999976</c:v>
                </c:pt>
                <c:pt idx="8">
                  <c:v>-0.83138438763306111</c:v>
                </c:pt>
                <c:pt idx="9">
                  <c:v>-0.96</c:v>
                </c:pt>
                <c:pt idx="10">
                  <c:v>-0.83138438763306099</c:v>
                </c:pt>
                <c:pt idx="11">
                  <c:v>-0.48000000000000043</c:v>
                </c:pt>
              </c:numCache>
            </c:numRef>
          </c:xVal>
          <c:yVal>
            <c:numRef>
              <c:f>Zegary!$D$31:$D$42</c:f>
              <c:numCache>
                <c:formatCode>0.000</c:formatCode>
                <c:ptCount val="12"/>
                <c:pt idx="0">
                  <c:v>0.96</c:v>
                </c:pt>
                <c:pt idx="1">
                  <c:v>0.83138438763306099</c:v>
                </c:pt>
                <c:pt idx="2">
                  <c:v>0.47999999999999993</c:v>
                </c:pt>
                <c:pt idx="3">
                  <c:v>0</c:v>
                </c:pt>
                <c:pt idx="4">
                  <c:v>-0.47999999999999993</c:v>
                </c:pt>
                <c:pt idx="5">
                  <c:v>-0.83138438763306099</c:v>
                </c:pt>
                <c:pt idx="6">
                  <c:v>-0.96</c:v>
                </c:pt>
                <c:pt idx="7">
                  <c:v>-0.83138438763306111</c:v>
                </c:pt>
                <c:pt idx="8">
                  <c:v>-0.47999999999999993</c:v>
                </c:pt>
                <c:pt idx="9">
                  <c:v>-1.1761425167122752E-16</c:v>
                </c:pt>
                <c:pt idx="10">
                  <c:v>0.48000000000000009</c:v>
                </c:pt>
                <c:pt idx="11">
                  <c:v>0.83138438763306077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Zegary!$A$31:$A$42</c15:f>
                <c15:dlblRangeCache>
                  <c:ptCount val="12"/>
                  <c:pt idx="0">
                    <c:v>12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C-EC3B-4A38-AE81-D158755B1142}"/>
            </c:ext>
          </c:extLst>
        </c:ser>
        <c:ser>
          <c:idx val="1"/>
          <c:order val="1"/>
          <c:tx>
            <c:v>Ticks</c:v>
          </c:tx>
          <c:spPr>
            <a:ln w="190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Zegary!$C$45:$C$105</c:f>
              <c:numCache>
                <c:formatCode>General</c:formatCode>
                <c:ptCount val="61"/>
                <c:pt idx="0">
                  <c:v>7.0446036157245651E-17</c:v>
                </c:pt>
                <c:pt idx="1">
                  <c:v>0.12020773275780147</c:v>
                </c:pt>
                <c:pt idx="2">
                  <c:v>0.23909844444042336</c:v>
                </c:pt>
                <c:pt idx="3">
                  <c:v>0.35536954353118955</c:v>
                </c:pt>
                <c:pt idx="4">
                  <c:v>0.46774713953717018</c:v>
                </c:pt>
                <c:pt idx="5">
                  <c:v>0.57500000000000007</c:v>
                </c:pt>
                <c:pt idx="6">
                  <c:v>0.67595304013634405</c:v>
                </c:pt>
                <c:pt idx="7">
                  <c:v>0.76950019731268693</c:v>
                </c:pt>
                <c:pt idx="8">
                  <c:v>0.85461654929900333</c:v>
                </c:pt>
                <c:pt idx="9">
                  <c:v>0.9303695435311895</c:v>
                </c:pt>
                <c:pt idx="10">
                  <c:v>0.99592921435210446</c:v>
                </c:pt>
                <c:pt idx="11">
                  <c:v>1.0505772762889909</c:v>
                </c:pt>
                <c:pt idx="12">
                  <c:v>1.0937149937394264</c:v>
                </c:pt>
                <c:pt idx="13">
                  <c:v>1.1248697408438764</c:v>
                </c:pt>
                <c:pt idx="14">
                  <c:v>1.1437001796735142</c:v>
                </c:pt>
                <c:pt idx="15">
                  <c:v>1.1499999999999999</c:v>
                </c:pt>
                <c:pt idx="16">
                  <c:v>1.1437001796735142</c:v>
                </c:pt>
                <c:pt idx="17">
                  <c:v>1.1248697408438764</c:v>
                </c:pt>
                <c:pt idx="18">
                  <c:v>1.0937149937394264</c:v>
                </c:pt>
                <c:pt idx="19">
                  <c:v>1.0505772762889909</c:v>
                </c:pt>
                <c:pt idx="20">
                  <c:v>0.99592921435210446</c:v>
                </c:pt>
                <c:pt idx="21">
                  <c:v>0.9303695435311895</c:v>
                </c:pt>
                <c:pt idx="22">
                  <c:v>0.85461654929900333</c:v>
                </c:pt>
                <c:pt idx="23">
                  <c:v>0.76950019731268693</c:v>
                </c:pt>
                <c:pt idx="24">
                  <c:v>0.67595304013634405</c:v>
                </c:pt>
                <c:pt idx="25">
                  <c:v>0.57500000000000007</c:v>
                </c:pt>
                <c:pt idx="26">
                  <c:v>0.46774713953717018</c:v>
                </c:pt>
                <c:pt idx="27">
                  <c:v>0.35536954353118955</c:v>
                </c:pt>
                <c:pt idx="28">
                  <c:v>0.23909844444042336</c:v>
                </c:pt>
                <c:pt idx="29">
                  <c:v>0.12020773275780147</c:v>
                </c:pt>
                <c:pt idx="30">
                  <c:v>7.0446036157245651E-17</c:v>
                </c:pt>
                <c:pt idx="31">
                  <c:v>-0.12020773275780158</c:v>
                </c:pt>
                <c:pt idx="32">
                  <c:v>-0.23909844444042322</c:v>
                </c:pt>
                <c:pt idx="33">
                  <c:v>-0.35536954353118944</c:v>
                </c:pt>
                <c:pt idx="34">
                  <c:v>-0.46774713953717029</c:v>
                </c:pt>
                <c:pt idx="35">
                  <c:v>-0.57499999999999973</c:v>
                </c:pt>
                <c:pt idx="36">
                  <c:v>-0.67595304013634394</c:v>
                </c:pt>
                <c:pt idx="37">
                  <c:v>-0.76950019731268693</c:v>
                </c:pt>
                <c:pt idx="38">
                  <c:v>-0.8546165492990031</c:v>
                </c:pt>
                <c:pt idx="39">
                  <c:v>-0.93036954353118939</c:v>
                </c:pt>
                <c:pt idx="40">
                  <c:v>-0.99592921435210446</c:v>
                </c:pt>
                <c:pt idx="41">
                  <c:v>-1.0505772762889909</c:v>
                </c:pt>
                <c:pt idx="42">
                  <c:v>-1.0937149937394264</c:v>
                </c:pt>
                <c:pt idx="43">
                  <c:v>-1.1248697408438764</c:v>
                </c:pt>
                <c:pt idx="44">
                  <c:v>-1.1437001796735142</c:v>
                </c:pt>
                <c:pt idx="45">
                  <c:v>-1.1499999999999999</c:v>
                </c:pt>
                <c:pt idx="46">
                  <c:v>-1.1437001796735142</c:v>
                </c:pt>
                <c:pt idx="47">
                  <c:v>-1.1248697408438764</c:v>
                </c:pt>
                <c:pt idx="48">
                  <c:v>-1.0937149937394266</c:v>
                </c:pt>
                <c:pt idx="49">
                  <c:v>-1.0505772762889909</c:v>
                </c:pt>
                <c:pt idx="50">
                  <c:v>-0.99592921435210435</c:v>
                </c:pt>
                <c:pt idx="51">
                  <c:v>-0.93036954353118961</c:v>
                </c:pt>
                <c:pt idx="52">
                  <c:v>-0.85461654929900333</c:v>
                </c:pt>
                <c:pt idx="53">
                  <c:v>-0.76950019731268682</c:v>
                </c:pt>
                <c:pt idx="54">
                  <c:v>-0.67595304013634416</c:v>
                </c:pt>
                <c:pt idx="55">
                  <c:v>-0.57500000000000051</c:v>
                </c:pt>
                <c:pt idx="56">
                  <c:v>-0.46774713953717006</c:v>
                </c:pt>
                <c:pt idx="57">
                  <c:v>-0.35536954353118966</c:v>
                </c:pt>
                <c:pt idx="58">
                  <c:v>-0.23909844444042375</c:v>
                </c:pt>
                <c:pt idx="59">
                  <c:v>-0.12020773275780136</c:v>
                </c:pt>
                <c:pt idx="60">
                  <c:v>-2.1133810847173693E-16</c:v>
                </c:pt>
              </c:numCache>
            </c:numRef>
          </c:xVal>
          <c:yVal>
            <c:numRef>
              <c:f>Zegary!$D$45:$D$105</c:f>
              <c:numCache>
                <c:formatCode>General</c:formatCode>
                <c:ptCount val="61"/>
                <c:pt idx="0">
                  <c:v>1.1499999999999999</c:v>
                </c:pt>
                <c:pt idx="1">
                  <c:v>1.1437001796735142</c:v>
                </c:pt>
                <c:pt idx="2">
                  <c:v>1.1248697408438764</c:v>
                </c:pt>
                <c:pt idx="3">
                  <c:v>1.0937149937394264</c:v>
                </c:pt>
                <c:pt idx="4">
                  <c:v>1.0505772762889909</c:v>
                </c:pt>
                <c:pt idx="5">
                  <c:v>0.99592921435210435</c:v>
                </c:pt>
                <c:pt idx="6">
                  <c:v>0.9303695435311895</c:v>
                </c:pt>
                <c:pt idx="7">
                  <c:v>0.85461654929900333</c:v>
                </c:pt>
                <c:pt idx="8">
                  <c:v>0.76950019731268693</c:v>
                </c:pt>
                <c:pt idx="9">
                  <c:v>0.67595304013634405</c:v>
                </c:pt>
                <c:pt idx="10">
                  <c:v>0.57499999999999984</c:v>
                </c:pt>
                <c:pt idx="11">
                  <c:v>0.46774713953717018</c:v>
                </c:pt>
                <c:pt idx="12">
                  <c:v>0.35536954353118949</c:v>
                </c:pt>
                <c:pt idx="13">
                  <c:v>0.23909844444042322</c:v>
                </c:pt>
                <c:pt idx="14">
                  <c:v>0.12020773275780149</c:v>
                </c:pt>
                <c:pt idx="15">
                  <c:v>0</c:v>
                </c:pt>
                <c:pt idx="16">
                  <c:v>-0.12020773275780149</c:v>
                </c:pt>
                <c:pt idx="17">
                  <c:v>-0.23909844444042322</c:v>
                </c:pt>
                <c:pt idx="18">
                  <c:v>-0.35536954353118949</c:v>
                </c:pt>
                <c:pt idx="19">
                  <c:v>-0.46774713953717018</c:v>
                </c:pt>
                <c:pt idx="20">
                  <c:v>-0.57499999999999984</c:v>
                </c:pt>
                <c:pt idx="21">
                  <c:v>-0.67595304013634405</c:v>
                </c:pt>
                <c:pt idx="22">
                  <c:v>-0.76950019731268693</c:v>
                </c:pt>
                <c:pt idx="23">
                  <c:v>-0.85461654929900333</c:v>
                </c:pt>
                <c:pt idx="24">
                  <c:v>-0.9303695435311895</c:v>
                </c:pt>
                <c:pt idx="25">
                  <c:v>-0.99592921435210435</c:v>
                </c:pt>
                <c:pt idx="26">
                  <c:v>-1.0505772762889909</c:v>
                </c:pt>
                <c:pt idx="27">
                  <c:v>-1.0937149937394264</c:v>
                </c:pt>
                <c:pt idx="28">
                  <c:v>-1.1248697408438764</c:v>
                </c:pt>
                <c:pt idx="29">
                  <c:v>-1.1437001796735142</c:v>
                </c:pt>
                <c:pt idx="30">
                  <c:v>-1.1499999999999999</c:v>
                </c:pt>
                <c:pt idx="31">
                  <c:v>-1.1437001796735142</c:v>
                </c:pt>
                <c:pt idx="32">
                  <c:v>-1.1248697408438764</c:v>
                </c:pt>
                <c:pt idx="33">
                  <c:v>-1.0937149937394266</c:v>
                </c:pt>
                <c:pt idx="34">
                  <c:v>-1.0505772762889909</c:v>
                </c:pt>
                <c:pt idx="35">
                  <c:v>-0.99592921435210446</c:v>
                </c:pt>
                <c:pt idx="36">
                  <c:v>-0.9303695435311895</c:v>
                </c:pt>
                <c:pt idx="37">
                  <c:v>-0.85461654929900333</c:v>
                </c:pt>
                <c:pt idx="38">
                  <c:v>-0.76950019731268704</c:v>
                </c:pt>
                <c:pt idx="39">
                  <c:v>-0.67595304013634416</c:v>
                </c:pt>
                <c:pt idx="40">
                  <c:v>-0.57499999999999984</c:v>
                </c:pt>
                <c:pt idx="41">
                  <c:v>-0.46774713953717045</c:v>
                </c:pt>
                <c:pt idx="42">
                  <c:v>-0.3553695435311896</c:v>
                </c:pt>
                <c:pt idx="43">
                  <c:v>-0.23909844444042319</c:v>
                </c:pt>
                <c:pt idx="44">
                  <c:v>-0.12020773275780179</c:v>
                </c:pt>
                <c:pt idx="45">
                  <c:v>-1.408920723144913E-16</c:v>
                </c:pt>
                <c:pt idx="46">
                  <c:v>0.12020773275780151</c:v>
                </c:pt>
                <c:pt idx="47">
                  <c:v>0.23909844444042341</c:v>
                </c:pt>
                <c:pt idx="48">
                  <c:v>0.35536954353118932</c:v>
                </c:pt>
                <c:pt idx="49">
                  <c:v>0.46774713953717018</c:v>
                </c:pt>
                <c:pt idx="50">
                  <c:v>0.57500000000000007</c:v>
                </c:pt>
                <c:pt idx="51">
                  <c:v>0.67595304013634394</c:v>
                </c:pt>
                <c:pt idx="52">
                  <c:v>0.76950019731268693</c:v>
                </c:pt>
                <c:pt idx="53">
                  <c:v>0.85461654929900344</c:v>
                </c:pt>
                <c:pt idx="54">
                  <c:v>0.93036954353118939</c:v>
                </c:pt>
                <c:pt idx="55">
                  <c:v>0.99592921435210402</c:v>
                </c:pt>
                <c:pt idx="56">
                  <c:v>1.0505772762889911</c:v>
                </c:pt>
                <c:pt idx="57">
                  <c:v>1.0937149937394264</c:v>
                </c:pt>
                <c:pt idx="58">
                  <c:v>1.1248697408438764</c:v>
                </c:pt>
                <c:pt idx="59">
                  <c:v>1.1437001796735142</c:v>
                </c:pt>
                <c:pt idx="60">
                  <c:v>1.1499999999999999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EC3B-4A38-AE81-D158755B1142}"/>
            </c:ext>
          </c:extLst>
        </c:ser>
        <c:ser>
          <c:idx val="2"/>
          <c:order val="2"/>
          <c:tx>
            <c:v>Hour</c:v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  <a:headEnd type="oval"/>
              <a:tailEnd type="arrow" w="sm" len="med"/>
            </a:ln>
            <a:effectLst/>
          </c:spPr>
          <c:marker>
            <c:symbol val="none"/>
          </c:marker>
          <c:xVal>
            <c:numRef>
              <c:f>(Zegary!$C$207,Zegary!$C$208)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xVal>
          <c:yVal>
            <c:numRef>
              <c:f>(Zegary!$D$207,Zegary!$D$208)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EC3B-4A38-AE81-D158755B1142}"/>
            </c:ext>
          </c:extLst>
        </c:ser>
        <c:ser>
          <c:idx val="3"/>
          <c:order val="3"/>
          <c:tx>
            <c:v>Minute</c:v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  <a:headEnd type="oval" w="sm" len="sm"/>
              <a:tailEnd type="arrow" w="sm" len="med"/>
            </a:ln>
            <a:effectLst/>
          </c:spPr>
          <c:marker>
            <c:symbol val="none"/>
          </c:marker>
          <c:xVal>
            <c:numRef>
              <c:f>(Zegary!$C$207,Zegary!$C$209)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xVal>
          <c:yVal>
            <c:numRef>
              <c:f>(Zegary!$D$207,Zegary!$D$209)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EC3B-4A38-AE81-D158755B1142}"/>
            </c:ext>
          </c:extLst>
        </c:ser>
        <c:ser>
          <c:idx val="5"/>
          <c:order val="4"/>
          <c:tx>
            <c:strRef>
              <c:f>Zegary!$A$210</c:f>
              <c:strCache>
                <c:ptCount val="1"/>
                <c:pt idx="0">
                  <c:v>PM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Zegary!$C$210</c:f>
              <c:numCache>
                <c:formatCode>General</c:formatCode>
                <c:ptCount val="1"/>
                <c:pt idx="0">
                  <c:v>0.95</c:v>
                </c:pt>
              </c:numCache>
            </c:numRef>
          </c:xVal>
          <c:yVal>
            <c:numRef>
              <c:f>Zegary!$D$210</c:f>
              <c:numCache>
                <c:formatCode>General</c:formatCode>
                <c:ptCount val="1"/>
                <c:pt idx="0">
                  <c:v>-1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EC3B-4A38-AE81-D158755B1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117200"/>
        <c:axId val="513116544"/>
      </c:scatterChart>
      <c:valAx>
        <c:axId val="513117200"/>
        <c:scaling>
          <c:orientation val="minMax"/>
          <c:max val="1.2"/>
          <c:min val="-1.2"/>
        </c:scaling>
        <c:delete val="1"/>
        <c:axPos val="b"/>
        <c:numFmt formatCode="0.000" sourceLinked="1"/>
        <c:majorTickMark val="out"/>
        <c:minorTickMark val="none"/>
        <c:tickLblPos val="nextTo"/>
        <c:crossAx val="513116544"/>
        <c:crosses val="autoZero"/>
        <c:crossBetween val="midCat"/>
      </c:valAx>
      <c:valAx>
        <c:axId val="513116544"/>
        <c:scaling>
          <c:orientation val="minMax"/>
          <c:max val="1.2"/>
          <c:min val="-1.2"/>
        </c:scaling>
        <c:delete val="1"/>
        <c:axPos val="l"/>
        <c:numFmt formatCode="0.000" sourceLinked="1"/>
        <c:majorTickMark val="out"/>
        <c:minorTickMark val="none"/>
        <c:tickLblPos val="nextTo"/>
        <c:crossAx val="513117200"/>
        <c:crosses val="autoZero"/>
        <c:crossBetween val="midCat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095874703970443E-2"/>
          <c:y val="2.2889842632331903E-2"/>
          <c:w val="0.94414617836066672"/>
          <c:h val="0.95422031473533619"/>
        </c:manualLayout>
      </c:layout>
      <c:scatterChart>
        <c:scatterStyle val="smoothMarker"/>
        <c:varyColors val="0"/>
        <c:ser>
          <c:idx val="0"/>
          <c:order val="0"/>
          <c:tx>
            <c:v>Labels</c:v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8AEFFBE0-439A-4E68-84EB-015DB39D1E8B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EF1D-4D18-BF49-EBB72269761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AF13400-6A53-4EF6-B15C-80F0A51CCC5D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EF1D-4D18-BF49-EBB72269761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F1A3E48-E58B-4E7F-B347-8E9664D91E33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EF1D-4D18-BF49-EBB72269761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9B67257-EF42-4365-8C91-85897FA3F971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EF1D-4D18-BF49-EBB72269761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99A7CBF-71EA-4292-AFEF-DC7CD08D258C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EF1D-4D18-BF49-EBB72269761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5C93A6C-DF40-4657-B24C-0D15148C295D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EF1D-4D18-BF49-EBB72269761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7C4025A-299C-4E46-BFE8-619C09400813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EF1D-4D18-BF49-EBB72269761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AC3B13F3-49E6-481E-A4AE-0CBC3F1B78C7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EF1D-4D18-BF49-EBB72269761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13AAAFD-4325-42A3-A9A6-898A79176633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EF1D-4D18-BF49-EBB72269761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A0B63988-1D30-44A7-A4E6-4C8CACC3BD82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EF1D-4D18-BF49-EBB72269761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8945782B-6007-4D01-9EEC-44A2F05E6EEE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EF1D-4D18-BF49-EBB72269761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3C924461-AB54-4578-B4CF-E3B9C01ED7C3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EF1D-4D18-BF49-EBB7226976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Zegary!$C$31:$C$42</c:f>
              <c:numCache>
                <c:formatCode>0.000</c:formatCode>
                <c:ptCount val="12"/>
                <c:pt idx="0">
                  <c:v>-1.7642137750684129E-16</c:v>
                </c:pt>
                <c:pt idx="1">
                  <c:v>0.48000000000000009</c:v>
                </c:pt>
                <c:pt idx="2">
                  <c:v>0.83138438763306111</c:v>
                </c:pt>
                <c:pt idx="3">
                  <c:v>0.96</c:v>
                </c:pt>
                <c:pt idx="4">
                  <c:v>0.83138438763306111</c:v>
                </c:pt>
                <c:pt idx="5">
                  <c:v>0.48000000000000009</c:v>
                </c:pt>
                <c:pt idx="6">
                  <c:v>5.8807125835613758E-17</c:v>
                </c:pt>
                <c:pt idx="7">
                  <c:v>-0.47999999999999976</c:v>
                </c:pt>
                <c:pt idx="8">
                  <c:v>-0.83138438763306111</c:v>
                </c:pt>
                <c:pt idx="9">
                  <c:v>-0.96</c:v>
                </c:pt>
                <c:pt idx="10">
                  <c:v>-0.83138438763306099</c:v>
                </c:pt>
                <c:pt idx="11">
                  <c:v>-0.48000000000000043</c:v>
                </c:pt>
              </c:numCache>
            </c:numRef>
          </c:xVal>
          <c:yVal>
            <c:numRef>
              <c:f>Zegary!$D$31:$D$42</c:f>
              <c:numCache>
                <c:formatCode>0.000</c:formatCode>
                <c:ptCount val="12"/>
                <c:pt idx="0">
                  <c:v>0.96</c:v>
                </c:pt>
                <c:pt idx="1">
                  <c:v>0.83138438763306099</c:v>
                </c:pt>
                <c:pt idx="2">
                  <c:v>0.47999999999999993</c:v>
                </c:pt>
                <c:pt idx="3">
                  <c:v>0</c:v>
                </c:pt>
                <c:pt idx="4">
                  <c:v>-0.47999999999999993</c:v>
                </c:pt>
                <c:pt idx="5">
                  <c:v>-0.83138438763306099</c:v>
                </c:pt>
                <c:pt idx="6">
                  <c:v>-0.96</c:v>
                </c:pt>
                <c:pt idx="7">
                  <c:v>-0.83138438763306111</c:v>
                </c:pt>
                <c:pt idx="8">
                  <c:v>-0.47999999999999993</c:v>
                </c:pt>
                <c:pt idx="9">
                  <c:v>-1.1761425167122752E-16</c:v>
                </c:pt>
                <c:pt idx="10">
                  <c:v>0.48000000000000009</c:v>
                </c:pt>
                <c:pt idx="11">
                  <c:v>0.83138438763306077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Zegary!$A$31:$A$42</c15:f>
                <c15:dlblRangeCache>
                  <c:ptCount val="12"/>
                  <c:pt idx="0">
                    <c:v>12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C-EF1D-4D18-BF49-EBB722697614}"/>
            </c:ext>
          </c:extLst>
        </c:ser>
        <c:ser>
          <c:idx val="1"/>
          <c:order val="1"/>
          <c:tx>
            <c:v>Ticks</c:v>
          </c:tx>
          <c:spPr>
            <a:ln w="190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Zegary!$C$45:$C$105</c:f>
              <c:numCache>
                <c:formatCode>General</c:formatCode>
                <c:ptCount val="61"/>
                <c:pt idx="0">
                  <c:v>7.0446036157245651E-17</c:v>
                </c:pt>
                <c:pt idx="1">
                  <c:v>0.12020773275780147</c:v>
                </c:pt>
                <c:pt idx="2">
                  <c:v>0.23909844444042336</c:v>
                </c:pt>
                <c:pt idx="3">
                  <c:v>0.35536954353118955</c:v>
                </c:pt>
                <c:pt idx="4">
                  <c:v>0.46774713953717018</c:v>
                </c:pt>
                <c:pt idx="5">
                  <c:v>0.57500000000000007</c:v>
                </c:pt>
                <c:pt idx="6">
                  <c:v>0.67595304013634405</c:v>
                </c:pt>
                <c:pt idx="7">
                  <c:v>0.76950019731268693</c:v>
                </c:pt>
                <c:pt idx="8">
                  <c:v>0.85461654929900333</c:v>
                </c:pt>
                <c:pt idx="9">
                  <c:v>0.9303695435311895</c:v>
                </c:pt>
                <c:pt idx="10">
                  <c:v>0.99592921435210446</c:v>
                </c:pt>
                <c:pt idx="11">
                  <c:v>1.0505772762889909</c:v>
                </c:pt>
                <c:pt idx="12">
                  <c:v>1.0937149937394264</c:v>
                </c:pt>
                <c:pt idx="13">
                  <c:v>1.1248697408438764</c:v>
                </c:pt>
                <c:pt idx="14">
                  <c:v>1.1437001796735142</c:v>
                </c:pt>
                <c:pt idx="15">
                  <c:v>1.1499999999999999</c:v>
                </c:pt>
                <c:pt idx="16">
                  <c:v>1.1437001796735142</c:v>
                </c:pt>
                <c:pt idx="17">
                  <c:v>1.1248697408438764</c:v>
                </c:pt>
                <c:pt idx="18">
                  <c:v>1.0937149937394264</c:v>
                </c:pt>
                <c:pt idx="19">
                  <c:v>1.0505772762889909</c:v>
                </c:pt>
                <c:pt idx="20">
                  <c:v>0.99592921435210446</c:v>
                </c:pt>
                <c:pt idx="21">
                  <c:v>0.9303695435311895</c:v>
                </c:pt>
                <c:pt idx="22">
                  <c:v>0.85461654929900333</c:v>
                </c:pt>
                <c:pt idx="23">
                  <c:v>0.76950019731268693</c:v>
                </c:pt>
                <c:pt idx="24">
                  <c:v>0.67595304013634405</c:v>
                </c:pt>
                <c:pt idx="25">
                  <c:v>0.57500000000000007</c:v>
                </c:pt>
                <c:pt idx="26">
                  <c:v>0.46774713953717018</c:v>
                </c:pt>
                <c:pt idx="27">
                  <c:v>0.35536954353118955</c:v>
                </c:pt>
                <c:pt idx="28">
                  <c:v>0.23909844444042336</c:v>
                </c:pt>
                <c:pt idx="29">
                  <c:v>0.12020773275780147</c:v>
                </c:pt>
                <c:pt idx="30">
                  <c:v>7.0446036157245651E-17</c:v>
                </c:pt>
                <c:pt idx="31">
                  <c:v>-0.12020773275780158</c:v>
                </c:pt>
                <c:pt idx="32">
                  <c:v>-0.23909844444042322</c:v>
                </c:pt>
                <c:pt idx="33">
                  <c:v>-0.35536954353118944</c:v>
                </c:pt>
                <c:pt idx="34">
                  <c:v>-0.46774713953717029</c:v>
                </c:pt>
                <c:pt idx="35">
                  <c:v>-0.57499999999999973</c:v>
                </c:pt>
                <c:pt idx="36">
                  <c:v>-0.67595304013634394</c:v>
                </c:pt>
                <c:pt idx="37">
                  <c:v>-0.76950019731268693</c:v>
                </c:pt>
                <c:pt idx="38">
                  <c:v>-0.8546165492990031</c:v>
                </c:pt>
                <c:pt idx="39">
                  <c:v>-0.93036954353118939</c:v>
                </c:pt>
                <c:pt idx="40">
                  <c:v>-0.99592921435210446</c:v>
                </c:pt>
                <c:pt idx="41">
                  <c:v>-1.0505772762889909</c:v>
                </c:pt>
                <c:pt idx="42">
                  <c:v>-1.0937149937394264</c:v>
                </c:pt>
                <c:pt idx="43">
                  <c:v>-1.1248697408438764</c:v>
                </c:pt>
                <c:pt idx="44">
                  <c:v>-1.1437001796735142</c:v>
                </c:pt>
                <c:pt idx="45">
                  <c:v>-1.1499999999999999</c:v>
                </c:pt>
                <c:pt idx="46">
                  <c:v>-1.1437001796735142</c:v>
                </c:pt>
                <c:pt idx="47">
                  <c:v>-1.1248697408438764</c:v>
                </c:pt>
                <c:pt idx="48">
                  <c:v>-1.0937149937394266</c:v>
                </c:pt>
                <c:pt idx="49">
                  <c:v>-1.0505772762889909</c:v>
                </c:pt>
                <c:pt idx="50">
                  <c:v>-0.99592921435210435</c:v>
                </c:pt>
                <c:pt idx="51">
                  <c:v>-0.93036954353118961</c:v>
                </c:pt>
                <c:pt idx="52">
                  <c:v>-0.85461654929900333</c:v>
                </c:pt>
                <c:pt idx="53">
                  <c:v>-0.76950019731268682</c:v>
                </c:pt>
                <c:pt idx="54">
                  <c:v>-0.67595304013634416</c:v>
                </c:pt>
                <c:pt idx="55">
                  <c:v>-0.57500000000000051</c:v>
                </c:pt>
                <c:pt idx="56">
                  <c:v>-0.46774713953717006</c:v>
                </c:pt>
                <c:pt idx="57">
                  <c:v>-0.35536954353118966</c:v>
                </c:pt>
                <c:pt idx="58">
                  <c:v>-0.23909844444042375</c:v>
                </c:pt>
                <c:pt idx="59">
                  <c:v>-0.12020773275780136</c:v>
                </c:pt>
                <c:pt idx="60">
                  <c:v>-2.1133810847173693E-16</c:v>
                </c:pt>
              </c:numCache>
            </c:numRef>
          </c:xVal>
          <c:yVal>
            <c:numRef>
              <c:f>Zegary!$D$45:$D$105</c:f>
              <c:numCache>
                <c:formatCode>General</c:formatCode>
                <c:ptCount val="61"/>
                <c:pt idx="0">
                  <c:v>1.1499999999999999</c:v>
                </c:pt>
                <c:pt idx="1">
                  <c:v>1.1437001796735142</c:v>
                </c:pt>
                <c:pt idx="2">
                  <c:v>1.1248697408438764</c:v>
                </c:pt>
                <c:pt idx="3">
                  <c:v>1.0937149937394264</c:v>
                </c:pt>
                <c:pt idx="4">
                  <c:v>1.0505772762889909</c:v>
                </c:pt>
                <c:pt idx="5">
                  <c:v>0.99592921435210435</c:v>
                </c:pt>
                <c:pt idx="6">
                  <c:v>0.9303695435311895</c:v>
                </c:pt>
                <c:pt idx="7">
                  <c:v>0.85461654929900333</c:v>
                </c:pt>
                <c:pt idx="8">
                  <c:v>0.76950019731268693</c:v>
                </c:pt>
                <c:pt idx="9">
                  <c:v>0.67595304013634405</c:v>
                </c:pt>
                <c:pt idx="10">
                  <c:v>0.57499999999999984</c:v>
                </c:pt>
                <c:pt idx="11">
                  <c:v>0.46774713953717018</c:v>
                </c:pt>
                <c:pt idx="12">
                  <c:v>0.35536954353118949</c:v>
                </c:pt>
                <c:pt idx="13">
                  <c:v>0.23909844444042322</c:v>
                </c:pt>
                <c:pt idx="14">
                  <c:v>0.12020773275780149</c:v>
                </c:pt>
                <c:pt idx="15">
                  <c:v>0</c:v>
                </c:pt>
                <c:pt idx="16">
                  <c:v>-0.12020773275780149</c:v>
                </c:pt>
                <c:pt idx="17">
                  <c:v>-0.23909844444042322</c:v>
                </c:pt>
                <c:pt idx="18">
                  <c:v>-0.35536954353118949</c:v>
                </c:pt>
                <c:pt idx="19">
                  <c:v>-0.46774713953717018</c:v>
                </c:pt>
                <c:pt idx="20">
                  <c:v>-0.57499999999999984</c:v>
                </c:pt>
                <c:pt idx="21">
                  <c:v>-0.67595304013634405</c:v>
                </c:pt>
                <c:pt idx="22">
                  <c:v>-0.76950019731268693</c:v>
                </c:pt>
                <c:pt idx="23">
                  <c:v>-0.85461654929900333</c:v>
                </c:pt>
                <c:pt idx="24">
                  <c:v>-0.9303695435311895</c:v>
                </c:pt>
                <c:pt idx="25">
                  <c:v>-0.99592921435210435</c:v>
                </c:pt>
                <c:pt idx="26">
                  <c:v>-1.0505772762889909</c:v>
                </c:pt>
                <c:pt idx="27">
                  <c:v>-1.0937149937394264</c:v>
                </c:pt>
                <c:pt idx="28">
                  <c:v>-1.1248697408438764</c:v>
                </c:pt>
                <c:pt idx="29">
                  <c:v>-1.1437001796735142</c:v>
                </c:pt>
                <c:pt idx="30">
                  <c:v>-1.1499999999999999</c:v>
                </c:pt>
                <c:pt idx="31">
                  <c:v>-1.1437001796735142</c:v>
                </c:pt>
                <c:pt idx="32">
                  <c:v>-1.1248697408438764</c:v>
                </c:pt>
                <c:pt idx="33">
                  <c:v>-1.0937149937394266</c:v>
                </c:pt>
                <c:pt idx="34">
                  <c:v>-1.0505772762889909</c:v>
                </c:pt>
                <c:pt idx="35">
                  <c:v>-0.99592921435210446</c:v>
                </c:pt>
                <c:pt idx="36">
                  <c:v>-0.9303695435311895</c:v>
                </c:pt>
                <c:pt idx="37">
                  <c:v>-0.85461654929900333</c:v>
                </c:pt>
                <c:pt idx="38">
                  <c:v>-0.76950019731268704</c:v>
                </c:pt>
                <c:pt idx="39">
                  <c:v>-0.67595304013634416</c:v>
                </c:pt>
                <c:pt idx="40">
                  <c:v>-0.57499999999999984</c:v>
                </c:pt>
                <c:pt idx="41">
                  <c:v>-0.46774713953717045</c:v>
                </c:pt>
                <c:pt idx="42">
                  <c:v>-0.3553695435311896</c:v>
                </c:pt>
                <c:pt idx="43">
                  <c:v>-0.23909844444042319</c:v>
                </c:pt>
                <c:pt idx="44">
                  <c:v>-0.12020773275780179</c:v>
                </c:pt>
                <c:pt idx="45">
                  <c:v>-1.408920723144913E-16</c:v>
                </c:pt>
                <c:pt idx="46">
                  <c:v>0.12020773275780151</c:v>
                </c:pt>
                <c:pt idx="47">
                  <c:v>0.23909844444042341</c:v>
                </c:pt>
                <c:pt idx="48">
                  <c:v>0.35536954353118932</c:v>
                </c:pt>
                <c:pt idx="49">
                  <c:v>0.46774713953717018</c:v>
                </c:pt>
                <c:pt idx="50">
                  <c:v>0.57500000000000007</c:v>
                </c:pt>
                <c:pt idx="51">
                  <c:v>0.67595304013634394</c:v>
                </c:pt>
                <c:pt idx="52">
                  <c:v>0.76950019731268693</c:v>
                </c:pt>
                <c:pt idx="53">
                  <c:v>0.85461654929900344</c:v>
                </c:pt>
                <c:pt idx="54">
                  <c:v>0.93036954353118939</c:v>
                </c:pt>
                <c:pt idx="55">
                  <c:v>0.99592921435210402</c:v>
                </c:pt>
                <c:pt idx="56">
                  <c:v>1.0505772762889911</c:v>
                </c:pt>
                <c:pt idx="57">
                  <c:v>1.0937149937394264</c:v>
                </c:pt>
                <c:pt idx="58">
                  <c:v>1.1248697408438764</c:v>
                </c:pt>
                <c:pt idx="59">
                  <c:v>1.1437001796735142</c:v>
                </c:pt>
                <c:pt idx="60">
                  <c:v>1.1499999999999999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EF1D-4D18-BF49-EBB722697614}"/>
            </c:ext>
          </c:extLst>
        </c:ser>
        <c:ser>
          <c:idx val="2"/>
          <c:order val="2"/>
          <c:tx>
            <c:v>Hour</c:v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  <a:headEnd type="oval"/>
              <a:tailEnd type="arrow" w="sm" len="med"/>
            </a:ln>
            <a:effectLst/>
          </c:spPr>
          <c:marker>
            <c:symbol val="none"/>
          </c:marker>
          <c:xVal>
            <c:numRef>
              <c:f>(Zegary!$C$132,Zegary!$C$133)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xVal>
          <c:yVal>
            <c:numRef>
              <c:f>(Zegary!$D$132,Zegary!$D$133)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EF1D-4D18-BF49-EBB722697614}"/>
            </c:ext>
          </c:extLst>
        </c:ser>
        <c:ser>
          <c:idx val="3"/>
          <c:order val="3"/>
          <c:tx>
            <c:v>Minute</c:v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  <a:headEnd type="oval" w="sm" len="sm"/>
              <a:tailEnd type="arrow" w="sm" len="med"/>
            </a:ln>
            <a:effectLst/>
          </c:spPr>
          <c:marker>
            <c:symbol val="none"/>
          </c:marker>
          <c:xVal>
            <c:numRef>
              <c:f>(Zegary!$C$132,Zegary!$C$134)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xVal>
          <c:yVal>
            <c:numRef>
              <c:f>(Zegary!$D$132,Zegary!$D$134)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EF1D-4D18-BF49-EBB722697614}"/>
            </c:ext>
          </c:extLst>
        </c:ser>
        <c:ser>
          <c:idx val="5"/>
          <c:order val="4"/>
          <c:tx>
            <c:strRef>
              <c:f>Zegary!$A$135</c:f>
              <c:strCache>
                <c:ptCount val="1"/>
                <c:pt idx="0">
                  <c:v>PM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Zegary!$C$135</c:f>
              <c:numCache>
                <c:formatCode>General</c:formatCode>
                <c:ptCount val="1"/>
                <c:pt idx="0">
                  <c:v>0.95</c:v>
                </c:pt>
              </c:numCache>
            </c:numRef>
          </c:xVal>
          <c:yVal>
            <c:numRef>
              <c:f>Zegary!$D$135</c:f>
              <c:numCache>
                <c:formatCode>General</c:formatCode>
                <c:ptCount val="1"/>
                <c:pt idx="0">
                  <c:v>-1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EF1D-4D18-BF49-EBB722697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117200"/>
        <c:axId val="513116544"/>
      </c:scatterChart>
      <c:valAx>
        <c:axId val="513117200"/>
        <c:scaling>
          <c:orientation val="minMax"/>
          <c:max val="1.2"/>
          <c:min val="-1.2"/>
        </c:scaling>
        <c:delete val="1"/>
        <c:axPos val="b"/>
        <c:numFmt formatCode="0.000" sourceLinked="1"/>
        <c:majorTickMark val="out"/>
        <c:minorTickMark val="none"/>
        <c:tickLblPos val="nextTo"/>
        <c:crossAx val="513116544"/>
        <c:crosses val="autoZero"/>
        <c:crossBetween val="midCat"/>
      </c:valAx>
      <c:valAx>
        <c:axId val="513116544"/>
        <c:scaling>
          <c:orientation val="minMax"/>
          <c:max val="1.2"/>
          <c:min val="-1.2"/>
        </c:scaling>
        <c:delete val="1"/>
        <c:axPos val="l"/>
        <c:numFmt formatCode="0.000" sourceLinked="1"/>
        <c:majorTickMark val="out"/>
        <c:minorTickMark val="none"/>
        <c:tickLblPos val="nextTo"/>
        <c:crossAx val="513117200"/>
        <c:crosses val="autoZero"/>
        <c:crossBetween val="midCat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095874703970443E-2"/>
          <c:y val="2.2889842632331903E-2"/>
          <c:w val="0.94414617836066672"/>
          <c:h val="0.95422031473533619"/>
        </c:manualLayout>
      </c:layout>
      <c:scatterChart>
        <c:scatterStyle val="smoothMarker"/>
        <c:varyColors val="0"/>
        <c:ser>
          <c:idx val="0"/>
          <c:order val="0"/>
          <c:tx>
            <c:v>Labels</c:v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79608219-7BCD-48D8-B2A7-5F8E502C3F36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5DC0-4639-A054-33EAF1F3085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2505C73-C7AD-4116-98AA-9ADECA8940BB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DC0-4639-A054-33EAF1F3085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F9164FB-E4C6-41BE-BFBE-8BDB781BF870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DC0-4639-A054-33EAF1F3085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6697F4C-1DDA-47F4-A270-6AD2B34B17B4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5DC0-4639-A054-33EAF1F3085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A130427-37DE-443B-83A8-9AB4CA08EA4B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DC0-4639-A054-33EAF1F3085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B95E6E2-827B-4B36-B3AF-AF01EA5F50FF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DC0-4639-A054-33EAF1F3085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2D48535-069A-4189-A2B1-F9106BA5D0E4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5DC0-4639-A054-33EAF1F3085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892D9103-BAA4-447A-B073-2A42ADD05613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5DC0-4639-A054-33EAF1F3085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56BB6CE1-1AF1-4436-89FA-CF84274E1572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5DC0-4639-A054-33EAF1F3085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7605B43A-81F5-4108-992B-FBBD0FD26458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5DC0-4639-A054-33EAF1F30858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78784ACE-99EF-481E-B55A-8B2F9CA495EF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5DC0-4639-A054-33EAF1F30858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7FC87285-A113-4996-AD71-57854D73D7AB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DC0-4639-A054-33EAF1F308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Zegary!$C$31:$C$42</c:f>
              <c:numCache>
                <c:formatCode>0.000</c:formatCode>
                <c:ptCount val="12"/>
                <c:pt idx="0">
                  <c:v>-1.7642137750684129E-16</c:v>
                </c:pt>
                <c:pt idx="1">
                  <c:v>0.48000000000000009</c:v>
                </c:pt>
                <c:pt idx="2">
                  <c:v>0.83138438763306111</c:v>
                </c:pt>
                <c:pt idx="3">
                  <c:v>0.96</c:v>
                </c:pt>
                <c:pt idx="4">
                  <c:v>0.83138438763306111</c:v>
                </c:pt>
                <c:pt idx="5">
                  <c:v>0.48000000000000009</c:v>
                </c:pt>
                <c:pt idx="6">
                  <c:v>5.8807125835613758E-17</c:v>
                </c:pt>
                <c:pt idx="7">
                  <c:v>-0.47999999999999976</c:v>
                </c:pt>
                <c:pt idx="8">
                  <c:v>-0.83138438763306111</c:v>
                </c:pt>
                <c:pt idx="9">
                  <c:v>-0.96</c:v>
                </c:pt>
                <c:pt idx="10">
                  <c:v>-0.83138438763306099</c:v>
                </c:pt>
                <c:pt idx="11">
                  <c:v>-0.48000000000000043</c:v>
                </c:pt>
              </c:numCache>
            </c:numRef>
          </c:xVal>
          <c:yVal>
            <c:numRef>
              <c:f>Zegary!$D$31:$D$42</c:f>
              <c:numCache>
                <c:formatCode>0.000</c:formatCode>
                <c:ptCount val="12"/>
                <c:pt idx="0">
                  <c:v>0.96</c:v>
                </c:pt>
                <c:pt idx="1">
                  <c:v>0.83138438763306099</c:v>
                </c:pt>
                <c:pt idx="2">
                  <c:v>0.47999999999999993</c:v>
                </c:pt>
                <c:pt idx="3">
                  <c:v>0</c:v>
                </c:pt>
                <c:pt idx="4">
                  <c:v>-0.47999999999999993</c:v>
                </c:pt>
                <c:pt idx="5">
                  <c:v>-0.83138438763306099</c:v>
                </c:pt>
                <c:pt idx="6">
                  <c:v>-0.96</c:v>
                </c:pt>
                <c:pt idx="7">
                  <c:v>-0.83138438763306111</c:v>
                </c:pt>
                <c:pt idx="8">
                  <c:v>-0.47999999999999993</c:v>
                </c:pt>
                <c:pt idx="9">
                  <c:v>-1.1761425167122752E-16</c:v>
                </c:pt>
                <c:pt idx="10">
                  <c:v>0.48000000000000009</c:v>
                </c:pt>
                <c:pt idx="11">
                  <c:v>0.83138438763306077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Zegary!$A$31:$A$42</c15:f>
                <c15:dlblRangeCache>
                  <c:ptCount val="12"/>
                  <c:pt idx="0">
                    <c:v>12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C-5DC0-4639-A054-33EAF1F30858}"/>
            </c:ext>
          </c:extLst>
        </c:ser>
        <c:ser>
          <c:idx val="1"/>
          <c:order val="1"/>
          <c:tx>
            <c:v>Ticks</c:v>
          </c:tx>
          <c:spPr>
            <a:ln w="190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Zegary!$C$45:$C$105</c:f>
              <c:numCache>
                <c:formatCode>General</c:formatCode>
                <c:ptCount val="61"/>
                <c:pt idx="0">
                  <c:v>7.0446036157245651E-17</c:v>
                </c:pt>
                <c:pt idx="1">
                  <c:v>0.12020773275780147</c:v>
                </c:pt>
                <c:pt idx="2">
                  <c:v>0.23909844444042336</c:v>
                </c:pt>
                <c:pt idx="3">
                  <c:v>0.35536954353118955</c:v>
                </c:pt>
                <c:pt idx="4">
                  <c:v>0.46774713953717018</c:v>
                </c:pt>
                <c:pt idx="5">
                  <c:v>0.57500000000000007</c:v>
                </c:pt>
                <c:pt idx="6">
                  <c:v>0.67595304013634405</c:v>
                </c:pt>
                <c:pt idx="7">
                  <c:v>0.76950019731268693</c:v>
                </c:pt>
                <c:pt idx="8">
                  <c:v>0.85461654929900333</c:v>
                </c:pt>
                <c:pt idx="9">
                  <c:v>0.9303695435311895</c:v>
                </c:pt>
                <c:pt idx="10">
                  <c:v>0.99592921435210446</c:v>
                </c:pt>
                <c:pt idx="11">
                  <c:v>1.0505772762889909</c:v>
                </c:pt>
                <c:pt idx="12">
                  <c:v>1.0937149937394264</c:v>
                </c:pt>
                <c:pt idx="13">
                  <c:v>1.1248697408438764</c:v>
                </c:pt>
                <c:pt idx="14">
                  <c:v>1.1437001796735142</c:v>
                </c:pt>
                <c:pt idx="15">
                  <c:v>1.1499999999999999</c:v>
                </c:pt>
                <c:pt idx="16">
                  <c:v>1.1437001796735142</c:v>
                </c:pt>
                <c:pt idx="17">
                  <c:v>1.1248697408438764</c:v>
                </c:pt>
                <c:pt idx="18">
                  <c:v>1.0937149937394264</c:v>
                </c:pt>
                <c:pt idx="19">
                  <c:v>1.0505772762889909</c:v>
                </c:pt>
                <c:pt idx="20">
                  <c:v>0.99592921435210446</c:v>
                </c:pt>
                <c:pt idx="21">
                  <c:v>0.9303695435311895</c:v>
                </c:pt>
                <c:pt idx="22">
                  <c:v>0.85461654929900333</c:v>
                </c:pt>
                <c:pt idx="23">
                  <c:v>0.76950019731268693</c:v>
                </c:pt>
                <c:pt idx="24">
                  <c:v>0.67595304013634405</c:v>
                </c:pt>
                <c:pt idx="25">
                  <c:v>0.57500000000000007</c:v>
                </c:pt>
                <c:pt idx="26">
                  <c:v>0.46774713953717018</c:v>
                </c:pt>
                <c:pt idx="27">
                  <c:v>0.35536954353118955</c:v>
                </c:pt>
                <c:pt idx="28">
                  <c:v>0.23909844444042336</c:v>
                </c:pt>
                <c:pt idx="29">
                  <c:v>0.12020773275780147</c:v>
                </c:pt>
                <c:pt idx="30">
                  <c:v>7.0446036157245651E-17</c:v>
                </c:pt>
                <c:pt idx="31">
                  <c:v>-0.12020773275780158</c:v>
                </c:pt>
                <c:pt idx="32">
                  <c:v>-0.23909844444042322</c:v>
                </c:pt>
                <c:pt idx="33">
                  <c:v>-0.35536954353118944</c:v>
                </c:pt>
                <c:pt idx="34">
                  <c:v>-0.46774713953717029</c:v>
                </c:pt>
                <c:pt idx="35">
                  <c:v>-0.57499999999999973</c:v>
                </c:pt>
                <c:pt idx="36">
                  <c:v>-0.67595304013634394</c:v>
                </c:pt>
                <c:pt idx="37">
                  <c:v>-0.76950019731268693</c:v>
                </c:pt>
                <c:pt idx="38">
                  <c:v>-0.8546165492990031</c:v>
                </c:pt>
                <c:pt idx="39">
                  <c:v>-0.93036954353118939</c:v>
                </c:pt>
                <c:pt idx="40">
                  <c:v>-0.99592921435210446</c:v>
                </c:pt>
                <c:pt idx="41">
                  <c:v>-1.0505772762889909</c:v>
                </c:pt>
                <c:pt idx="42">
                  <c:v>-1.0937149937394264</c:v>
                </c:pt>
                <c:pt idx="43">
                  <c:v>-1.1248697408438764</c:v>
                </c:pt>
                <c:pt idx="44">
                  <c:v>-1.1437001796735142</c:v>
                </c:pt>
                <c:pt idx="45">
                  <c:v>-1.1499999999999999</c:v>
                </c:pt>
                <c:pt idx="46">
                  <c:v>-1.1437001796735142</c:v>
                </c:pt>
                <c:pt idx="47">
                  <c:v>-1.1248697408438764</c:v>
                </c:pt>
                <c:pt idx="48">
                  <c:v>-1.0937149937394266</c:v>
                </c:pt>
                <c:pt idx="49">
                  <c:v>-1.0505772762889909</c:v>
                </c:pt>
                <c:pt idx="50">
                  <c:v>-0.99592921435210435</c:v>
                </c:pt>
                <c:pt idx="51">
                  <c:v>-0.93036954353118961</c:v>
                </c:pt>
                <c:pt idx="52">
                  <c:v>-0.85461654929900333</c:v>
                </c:pt>
                <c:pt idx="53">
                  <c:v>-0.76950019731268682</c:v>
                </c:pt>
                <c:pt idx="54">
                  <c:v>-0.67595304013634416</c:v>
                </c:pt>
                <c:pt idx="55">
                  <c:v>-0.57500000000000051</c:v>
                </c:pt>
                <c:pt idx="56">
                  <c:v>-0.46774713953717006</c:v>
                </c:pt>
                <c:pt idx="57">
                  <c:v>-0.35536954353118966</c:v>
                </c:pt>
                <c:pt idx="58">
                  <c:v>-0.23909844444042375</c:v>
                </c:pt>
                <c:pt idx="59">
                  <c:v>-0.12020773275780136</c:v>
                </c:pt>
                <c:pt idx="60">
                  <c:v>-2.1133810847173693E-16</c:v>
                </c:pt>
              </c:numCache>
            </c:numRef>
          </c:xVal>
          <c:yVal>
            <c:numRef>
              <c:f>Zegary!$D$45:$D$105</c:f>
              <c:numCache>
                <c:formatCode>General</c:formatCode>
                <c:ptCount val="61"/>
                <c:pt idx="0">
                  <c:v>1.1499999999999999</c:v>
                </c:pt>
                <c:pt idx="1">
                  <c:v>1.1437001796735142</c:v>
                </c:pt>
                <c:pt idx="2">
                  <c:v>1.1248697408438764</c:v>
                </c:pt>
                <c:pt idx="3">
                  <c:v>1.0937149937394264</c:v>
                </c:pt>
                <c:pt idx="4">
                  <c:v>1.0505772762889909</c:v>
                </c:pt>
                <c:pt idx="5">
                  <c:v>0.99592921435210435</c:v>
                </c:pt>
                <c:pt idx="6">
                  <c:v>0.9303695435311895</c:v>
                </c:pt>
                <c:pt idx="7">
                  <c:v>0.85461654929900333</c:v>
                </c:pt>
                <c:pt idx="8">
                  <c:v>0.76950019731268693</c:v>
                </c:pt>
                <c:pt idx="9">
                  <c:v>0.67595304013634405</c:v>
                </c:pt>
                <c:pt idx="10">
                  <c:v>0.57499999999999984</c:v>
                </c:pt>
                <c:pt idx="11">
                  <c:v>0.46774713953717018</c:v>
                </c:pt>
                <c:pt idx="12">
                  <c:v>0.35536954353118949</c:v>
                </c:pt>
                <c:pt idx="13">
                  <c:v>0.23909844444042322</c:v>
                </c:pt>
                <c:pt idx="14">
                  <c:v>0.12020773275780149</c:v>
                </c:pt>
                <c:pt idx="15">
                  <c:v>0</c:v>
                </c:pt>
                <c:pt idx="16">
                  <c:v>-0.12020773275780149</c:v>
                </c:pt>
                <c:pt idx="17">
                  <c:v>-0.23909844444042322</c:v>
                </c:pt>
                <c:pt idx="18">
                  <c:v>-0.35536954353118949</c:v>
                </c:pt>
                <c:pt idx="19">
                  <c:v>-0.46774713953717018</c:v>
                </c:pt>
                <c:pt idx="20">
                  <c:v>-0.57499999999999984</c:v>
                </c:pt>
                <c:pt idx="21">
                  <c:v>-0.67595304013634405</c:v>
                </c:pt>
                <c:pt idx="22">
                  <c:v>-0.76950019731268693</c:v>
                </c:pt>
                <c:pt idx="23">
                  <c:v>-0.85461654929900333</c:v>
                </c:pt>
                <c:pt idx="24">
                  <c:v>-0.9303695435311895</c:v>
                </c:pt>
                <c:pt idx="25">
                  <c:v>-0.99592921435210435</c:v>
                </c:pt>
                <c:pt idx="26">
                  <c:v>-1.0505772762889909</c:v>
                </c:pt>
                <c:pt idx="27">
                  <c:v>-1.0937149937394264</c:v>
                </c:pt>
                <c:pt idx="28">
                  <c:v>-1.1248697408438764</c:v>
                </c:pt>
                <c:pt idx="29">
                  <c:v>-1.1437001796735142</c:v>
                </c:pt>
                <c:pt idx="30">
                  <c:v>-1.1499999999999999</c:v>
                </c:pt>
                <c:pt idx="31">
                  <c:v>-1.1437001796735142</c:v>
                </c:pt>
                <c:pt idx="32">
                  <c:v>-1.1248697408438764</c:v>
                </c:pt>
                <c:pt idx="33">
                  <c:v>-1.0937149937394266</c:v>
                </c:pt>
                <c:pt idx="34">
                  <c:v>-1.0505772762889909</c:v>
                </c:pt>
                <c:pt idx="35">
                  <c:v>-0.99592921435210446</c:v>
                </c:pt>
                <c:pt idx="36">
                  <c:v>-0.9303695435311895</c:v>
                </c:pt>
                <c:pt idx="37">
                  <c:v>-0.85461654929900333</c:v>
                </c:pt>
                <c:pt idx="38">
                  <c:v>-0.76950019731268704</c:v>
                </c:pt>
                <c:pt idx="39">
                  <c:v>-0.67595304013634416</c:v>
                </c:pt>
                <c:pt idx="40">
                  <c:v>-0.57499999999999984</c:v>
                </c:pt>
                <c:pt idx="41">
                  <c:v>-0.46774713953717045</c:v>
                </c:pt>
                <c:pt idx="42">
                  <c:v>-0.3553695435311896</c:v>
                </c:pt>
                <c:pt idx="43">
                  <c:v>-0.23909844444042319</c:v>
                </c:pt>
                <c:pt idx="44">
                  <c:v>-0.12020773275780179</c:v>
                </c:pt>
                <c:pt idx="45">
                  <c:v>-1.408920723144913E-16</c:v>
                </c:pt>
                <c:pt idx="46">
                  <c:v>0.12020773275780151</c:v>
                </c:pt>
                <c:pt idx="47">
                  <c:v>0.23909844444042341</c:v>
                </c:pt>
                <c:pt idx="48">
                  <c:v>0.35536954353118932</c:v>
                </c:pt>
                <c:pt idx="49">
                  <c:v>0.46774713953717018</c:v>
                </c:pt>
                <c:pt idx="50">
                  <c:v>0.57500000000000007</c:v>
                </c:pt>
                <c:pt idx="51">
                  <c:v>0.67595304013634394</c:v>
                </c:pt>
                <c:pt idx="52">
                  <c:v>0.76950019731268693</c:v>
                </c:pt>
                <c:pt idx="53">
                  <c:v>0.85461654929900344</c:v>
                </c:pt>
                <c:pt idx="54">
                  <c:v>0.93036954353118939</c:v>
                </c:pt>
                <c:pt idx="55">
                  <c:v>0.99592921435210402</c:v>
                </c:pt>
                <c:pt idx="56">
                  <c:v>1.0505772762889911</c:v>
                </c:pt>
                <c:pt idx="57">
                  <c:v>1.0937149937394264</c:v>
                </c:pt>
                <c:pt idx="58">
                  <c:v>1.1248697408438764</c:v>
                </c:pt>
                <c:pt idx="59">
                  <c:v>1.1437001796735142</c:v>
                </c:pt>
                <c:pt idx="60">
                  <c:v>1.1499999999999999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5DC0-4639-A054-33EAF1F30858}"/>
            </c:ext>
          </c:extLst>
        </c:ser>
        <c:ser>
          <c:idx val="2"/>
          <c:order val="2"/>
          <c:tx>
            <c:v>Hour</c:v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  <a:headEnd type="oval"/>
              <a:tailEnd type="arrow" w="sm" len="med"/>
            </a:ln>
            <a:effectLst/>
          </c:spPr>
          <c:marker>
            <c:symbol val="none"/>
          </c:marker>
          <c:xVal>
            <c:numRef>
              <c:f>(Zegary!$C$147,Zegary!$C$148)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xVal>
          <c:yVal>
            <c:numRef>
              <c:f>(Zegary!$D$147,Zegary!$D$148)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5DC0-4639-A054-33EAF1F30858}"/>
            </c:ext>
          </c:extLst>
        </c:ser>
        <c:ser>
          <c:idx val="3"/>
          <c:order val="3"/>
          <c:tx>
            <c:v>Minute</c:v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  <a:headEnd type="oval" w="sm" len="sm"/>
              <a:tailEnd type="arrow" w="sm" len="med"/>
            </a:ln>
            <a:effectLst/>
          </c:spPr>
          <c:marker>
            <c:symbol val="none"/>
          </c:marker>
          <c:xVal>
            <c:numRef>
              <c:f>(Zegary!$C$147,Zegary!$C$149)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xVal>
          <c:yVal>
            <c:numRef>
              <c:f>(Zegary!$D$147,Zegary!$D$149)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5DC0-4639-A054-33EAF1F30858}"/>
            </c:ext>
          </c:extLst>
        </c:ser>
        <c:ser>
          <c:idx val="5"/>
          <c:order val="4"/>
          <c:tx>
            <c:strRef>
              <c:f>Zegary!$A$150</c:f>
              <c:strCache>
                <c:ptCount val="1"/>
                <c:pt idx="0">
                  <c:v>PM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Zegary!$C$150</c:f>
              <c:numCache>
                <c:formatCode>General</c:formatCode>
                <c:ptCount val="1"/>
                <c:pt idx="0">
                  <c:v>0.95</c:v>
                </c:pt>
              </c:numCache>
            </c:numRef>
          </c:xVal>
          <c:yVal>
            <c:numRef>
              <c:f>Zegary!$D$150</c:f>
              <c:numCache>
                <c:formatCode>General</c:formatCode>
                <c:ptCount val="1"/>
                <c:pt idx="0">
                  <c:v>-1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5DC0-4639-A054-33EAF1F30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117200"/>
        <c:axId val="513116544"/>
      </c:scatterChart>
      <c:valAx>
        <c:axId val="513117200"/>
        <c:scaling>
          <c:orientation val="minMax"/>
          <c:max val="1.2"/>
          <c:min val="-1.2"/>
        </c:scaling>
        <c:delete val="1"/>
        <c:axPos val="b"/>
        <c:numFmt formatCode="0.000" sourceLinked="1"/>
        <c:majorTickMark val="out"/>
        <c:minorTickMark val="none"/>
        <c:tickLblPos val="nextTo"/>
        <c:crossAx val="513116544"/>
        <c:crosses val="autoZero"/>
        <c:crossBetween val="midCat"/>
      </c:valAx>
      <c:valAx>
        <c:axId val="513116544"/>
        <c:scaling>
          <c:orientation val="minMax"/>
          <c:max val="1.2"/>
          <c:min val="-1.2"/>
        </c:scaling>
        <c:delete val="1"/>
        <c:axPos val="l"/>
        <c:numFmt formatCode="0.000" sourceLinked="1"/>
        <c:majorTickMark val="out"/>
        <c:minorTickMark val="none"/>
        <c:tickLblPos val="nextTo"/>
        <c:crossAx val="513117200"/>
        <c:crosses val="autoZero"/>
        <c:crossBetween val="midCat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095874703970443E-2"/>
          <c:y val="2.2889842632331903E-2"/>
          <c:w val="0.94414617836066672"/>
          <c:h val="0.95422031473533619"/>
        </c:manualLayout>
      </c:layout>
      <c:scatterChart>
        <c:scatterStyle val="smoothMarker"/>
        <c:varyColors val="0"/>
        <c:ser>
          <c:idx val="0"/>
          <c:order val="0"/>
          <c:tx>
            <c:v>Labels</c:v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F497DED7-8789-44B3-8AAA-4336D9AC4CDF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6355-4CB1-BF72-946EC2B43A0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BBD53FD-8F71-48FB-B69E-DC714368EA0C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6355-4CB1-BF72-946EC2B43A0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0C7B063-BCA9-4270-900B-8AC38F3C5312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6355-4CB1-BF72-946EC2B43A0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A265BE3-EEA0-4B0F-8B11-ED34EE37B7E7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6355-4CB1-BF72-946EC2B43A0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E9023DE-B6A0-4397-8830-3CD9715471DD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6355-4CB1-BF72-946EC2B43A0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14BFA0E-0D8E-46F1-B8A4-CE8ABEDCAC9E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6355-4CB1-BF72-946EC2B43A0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A5F5FDC-AD89-4AFB-A855-BE2393CF5C7B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6355-4CB1-BF72-946EC2B43A0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95176C69-8620-4210-B41C-1E2FAD7A0868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6355-4CB1-BF72-946EC2B43A0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98E09837-2F18-47C0-9468-BEBCE0229440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6355-4CB1-BF72-946EC2B43A0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EB8F0017-6D25-4364-88E3-4F178BA60500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6355-4CB1-BF72-946EC2B43A0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6E87DB43-3DC6-410D-A3A8-BF87E544E993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6355-4CB1-BF72-946EC2B43A0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09E9EE6E-1081-41DA-B644-1F05870D4420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6355-4CB1-BF72-946EC2B43A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Zegary!$C$31:$C$42</c:f>
              <c:numCache>
                <c:formatCode>0.000</c:formatCode>
                <c:ptCount val="12"/>
                <c:pt idx="0">
                  <c:v>-1.7642137750684129E-16</c:v>
                </c:pt>
                <c:pt idx="1">
                  <c:v>0.48000000000000009</c:v>
                </c:pt>
                <c:pt idx="2">
                  <c:v>0.83138438763306111</c:v>
                </c:pt>
                <c:pt idx="3">
                  <c:v>0.96</c:v>
                </c:pt>
                <c:pt idx="4">
                  <c:v>0.83138438763306111</c:v>
                </c:pt>
                <c:pt idx="5">
                  <c:v>0.48000000000000009</c:v>
                </c:pt>
                <c:pt idx="6">
                  <c:v>5.8807125835613758E-17</c:v>
                </c:pt>
                <c:pt idx="7">
                  <c:v>-0.47999999999999976</c:v>
                </c:pt>
                <c:pt idx="8">
                  <c:v>-0.83138438763306111</c:v>
                </c:pt>
                <c:pt idx="9">
                  <c:v>-0.96</c:v>
                </c:pt>
                <c:pt idx="10">
                  <c:v>-0.83138438763306099</c:v>
                </c:pt>
                <c:pt idx="11">
                  <c:v>-0.48000000000000043</c:v>
                </c:pt>
              </c:numCache>
            </c:numRef>
          </c:xVal>
          <c:yVal>
            <c:numRef>
              <c:f>Zegary!$D$31:$D$42</c:f>
              <c:numCache>
                <c:formatCode>0.000</c:formatCode>
                <c:ptCount val="12"/>
                <c:pt idx="0">
                  <c:v>0.96</c:v>
                </c:pt>
                <c:pt idx="1">
                  <c:v>0.83138438763306099</c:v>
                </c:pt>
                <c:pt idx="2">
                  <c:v>0.47999999999999993</c:v>
                </c:pt>
                <c:pt idx="3">
                  <c:v>0</c:v>
                </c:pt>
                <c:pt idx="4">
                  <c:v>-0.47999999999999993</c:v>
                </c:pt>
                <c:pt idx="5">
                  <c:v>-0.83138438763306099</c:v>
                </c:pt>
                <c:pt idx="6">
                  <c:v>-0.96</c:v>
                </c:pt>
                <c:pt idx="7">
                  <c:v>-0.83138438763306111</c:v>
                </c:pt>
                <c:pt idx="8">
                  <c:v>-0.47999999999999993</c:v>
                </c:pt>
                <c:pt idx="9">
                  <c:v>-1.1761425167122752E-16</c:v>
                </c:pt>
                <c:pt idx="10">
                  <c:v>0.48000000000000009</c:v>
                </c:pt>
                <c:pt idx="11">
                  <c:v>0.83138438763306077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Zegary!$A$31:$A$42</c15:f>
                <c15:dlblRangeCache>
                  <c:ptCount val="12"/>
                  <c:pt idx="0">
                    <c:v>12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C-6355-4CB1-BF72-946EC2B43A01}"/>
            </c:ext>
          </c:extLst>
        </c:ser>
        <c:ser>
          <c:idx val="1"/>
          <c:order val="1"/>
          <c:tx>
            <c:v>Ticks</c:v>
          </c:tx>
          <c:spPr>
            <a:ln w="190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Zegary!$C$45:$C$105</c:f>
              <c:numCache>
                <c:formatCode>General</c:formatCode>
                <c:ptCount val="61"/>
                <c:pt idx="0">
                  <c:v>7.0446036157245651E-17</c:v>
                </c:pt>
                <c:pt idx="1">
                  <c:v>0.12020773275780147</c:v>
                </c:pt>
                <c:pt idx="2">
                  <c:v>0.23909844444042336</c:v>
                </c:pt>
                <c:pt idx="3">
                  <c:v>0.35536954353118955</c:v>
                </c:pt>
                <c:pt idx="4">
                  <c:v>0.46774713953717018</c:v>
                </c:pt>
                <c:pt idx="5">
                  <c:v>0.57500000000000007</c:v>
                </c:pt>
                <c:pt idx="6">
                  <c:v>0.67595304013634405</c:v>
                </c:pt>
                <c:pt idx="7">
                  <c:v>0.76950019731268693</c:v>
                </c:pt>
                <c:pt idx="8">
                  <c:v>0.85461654929900333</c:v>
                </c:pt>
                <c:pt idx="9">
                  <c:v>0.9303695435311895</c:v>
                </c:pt>
                <c:pt idx="10">
                  <c:v>0.99592921435210446</c:v>
                </c:pt>
                <c:pt idx="11">
                  <c:v>1.0505772762889909</c:v>
                </c:pt>
                <c:pt idx="12">
                  <c:v>1.0937149937394264</c:v>
                </c:pt>
                <c:pt idx="13">
                  <c:v>1.1248697408438764</c:v>
                </c:pt>
                <c:pt idx="14">
                  <c:v>1.1437001796735142</c:v>
                </c:pt>
                <c:pt idx="15">
                  <c:v>1.1499999999999999</c:v>
                </c:pt>
                <c:pt idx="16">
                  <c:v>1.1437001796735142</c:v>
                </c:pt>
                <c:pt idx="17">
                  <c:v>1.1248697408438764</c:v>
                </c:pt>
                <c:pt idx="18">
                  <c:v>1.0937149937394264</c:v>
                </c:pt>
                <c:pt idx="19">
                  <c:v>1.0505772762889909</c:v>
                </c:pt>
                <c:pt idx="20">
                  <c:v>0.99592921435210446</c:v>
                </c:pt>
                <c:pt idx="21">
                  <c:v>0.9303695435311895</c:v>
                </c:pt>
                <c:pt idx="22">
                  <c:v>0.85461654929900333</c:v>
                </c:pt>
                <c:pt idx="23">
                  <c:v>0.76950019731268693</c:v>
                </c:pt>
                <c:pt idx="24">
                  <c:v>0.67595304013634405</c:v>
                </c:pt>
                <c:pt idx="25">
                  <c:v>0.57500000000000007</c:v>
                </c:pt>
                <c:pt idx="26">
                  <c:v>0.46774713953717018</c:v>
                </c:pt>
                <c:pt idx="27">
                  <c:v>0.35536954353118955</c:v>
                </c:pt>
                <c:pt idx="28">
                  <c:v>0.23909844444042336</c:v>
                </c:pt>
                <c:pt idx="29">
                  <c:v>0.12020773275780147</c:v>
                </c:pt>
                <c:pt idx="30">
                  <c:v>7.0446036157245651E-17</c:v>
                </c:pt>
                <c:pt idx="31">
                  <c:v>-0.12020773275780158</c:v>
                </c:pt>
                <c:pt idx="32">
                  <c:v>-0.23909844444042322</c:v>
                </c:pt>
                <c:pt idx="33">
                  <c:v>-0.35536954353118944</c:v>
                </c:pt>
                <c:pt idx="34">
                  <c:v>-0.46774713953717029</c:v>
                </c:pt>
                <c:pt idx="35">
                  <c:v>-0.57499999999999973</c:v>
                </c:pt>
                <c:pt idx="36">
                  <c:v>-0.67595304013634394</c:v>
                </c:pt>
                <c:pt idx="37">
                  <c:v>-0.76950019731268693</c:v>
                </c:pt>
                <c:pt idx="38">
                  <c:v>-0.8546165492990031</c:v>
                </c:pt>
                <c:pt idx="39">
                  <c:v>-0.93036954353118939</c:v>
                </c:pt>
                <c:pt idx="40">
                  <c:v>-0.99592921435210446</c:v>
                </c:pt>
                <c:pt idx="41">
                  <c:v>-1.0505772762889909</c:v>
                </c:pt>
                <c:pt idx="42">
                  <c:v>-1.0937149937394264</c:v>
                </c:pt>
                <c:pt idx="43">
                  <c:v>-1.1248697408438764</c:v>
                </c:pt>
                <c:pt idx="44">
                  <c:v>-1.1437001796735142</c:v>
                </c:pt>
                <c:pt idx="45">
                  <c:v>-1.1499999999999999</c:v>
                </c:pt>
                <c:pt idx="46">
                  <c:v>-1.1437001796735142</c:v>
                </c:pt>
                <c:pt idx="47">
                  <c:v>-1.1248697408438764</c:v>
                </c:pt>
                <c:pt idx="48">
                  <c:v>-1.0937149937394266</c:v>
                </c:pt>
                <c:pt idx="49">
                  <c:v>-1.0505772762889909</c:v>
                </c:pt>
                <c:pt idx="50">
                  <c:v>-0.99592921435210435</c:v>
                </c:pt>
                <c:pt idx="51">
                  <c:v>-0.93036954353118961</c:v>
                </c:pt>
                <c:pt idx="52">
                  <c:v>-0.85461654929900333</c:v>
                </c:pt>
                <c:pt idx="53">
                  <c:v>-0.76950019731268682</c:v>
                </c:pt>
                <c:pt idx="54">
                  <c:v>-0.67595304013634416</c:v>
                </c:pt>
                <c:pt idx="55">
                  <c:v>-0.57500000000000051</c:v>
                </c:pt>
                <c:pt idx="56">
                  <c:v>-0.46774713953717006</c:v>
                </c:pt>
                <c:pt idx="57">
                  <c:v>-0.35536954353118966</c:v>
                </c:pt>
                <c:pt idx="58">
                  <c:v>-0.23909844444042375</c:v>
                </c:pt>
                <c:pt idx="59">
                  <c:v>-0.12020773275780136</c:v>
                </c:pt>
                <c:pt idx="60">
                  <c:v>-2.1133810847173693E-16</c:v>
                </c:pt>
              </c:numCache>
            </c:numRef>
          </c:xVal>
          <c:yVal>
            <c:numRef>
              <c:f>Zegary!$D$45:$D$105</c:f>
              <c:numCache>
                <c:formatCode>General</c:formatCode>
                <c:ptCount val="61"/>
                <c:pt idx="0">
                  <c:v>1.1499999999999999</c:v>
                </c:pt>
                <c:pt idx="1">
                  <c:v>1.1437001796735142</c:v>
                </c:pt>
                <c:pt idx="2">
                  <c:v>1.1248697408438764</c:v>
                </c:pt>
                <c:pt idx="3">
                  <c:v>1.0937149937394264</c:v>
                </c:pt>
                <c:pt idx="4">
                  <c:v>1.0505772762889909</c:v>
                </c:pt>
                <c:pt idx="5">
                  <c:v>0.99592921435210435</c:v>
                </c:pt>
                <c:pt idx="6">
                  <c:v>0.9303695435311895</c:v>
                </c:pt>
                <c:pt idx="7">
                  <c:v>0.85461654929900333</c:v>
                </c:pt>
                <c:pt idx="8">
                  <c:v>0.76950019731268693</c:v>
                </c:pt>
                <c:pt idx="9">
                  <c:v>0.67595304013634405</c:v>
                </c:pt>
                <c:pt idx="10">
                  <c:v>0.57499999999999984</c:v>
                </c:pt>
                <c:pt idx="11">
                  <c:v>0.46774713953717018</c:v>
                </c:pt>
                <c:pt idx="12">
                  <c:v>0.35536954353118949</c:v>
                </c:pt>
                <c:pt idx="13">
                  <c:v>0.23909844444042322</c:v>
                </c:pt>
                <c:pt idx="14">
                  <c:v>0.12020773275780149</c:v>
                </c:pt>
                <c:pt idx="15">
                  <c:v>0</c:v>
                </c:pt>
                <c:pt idx="16">
                  <c:v>-0.12020773275780149</c:v>
                </c:pt>
                <c:pt idx="17">
                  <c:v>-0.23909844444042322</c:v>
                </c:pt>
                <c:pt idx="18">
                  <c:v>-0.35536954353118949</c:v>
                </c:pt>
                <c:pt idx="19">
                  <c:v>-0.46774713953717018</c:v>
                </c:pt>
                <c:pt idx="20">
                  <c:v>-0.57499999999999984</c:v>
                </c:pt>
                <c:pt idx="21">
                  <c:v>-0.67595304013634405</c:v>
                </c:pt>
                <c:pt idx="22">
                  <c:v>-0.76950019731268693</c:v>
                </c:pt>
                <c:pt idx="23">
                  <c:v>-0.85461654929900333</c:v>
                </c:pt>
                <c:pt idx="24">
                  <c:v>-0.9303695435311895</c:v>
                </c:pt>
                <c:pt idx="25">
                  <c:v>-0.99592921435210435</c:v>
                </c:pt>
                <c:pt idx="26">
                  <c:v>-1.0505772762889909</c:v>
                </c:pt>
                <c:pt idx="27">
                  <c:v>-1.0937149937394264</c:v>
                </c:pt>
                <c:pt idx="28">
                  <c:v>-1.1248697408438764</c:v>
                </c:pt>
                <c:pt idx="29">
                  <c:v>-1.1437001796735142</c:v>
                </c:pt>
                <c:pt idx="30">
                  <c:v>-1.1499999999999999</c:v>
                </c:pt>
                <c:pt idx="31">
                  <c:v>-1.1437001796735142</c:v>
                </c:pt>
                <c:pt idx="32">
                  <c:v>-1.1248697408438764</c:v>
                </c:pt>
                <c:pt idx="33">
                  <c:v>-1.0937149937394266</c:v>
                </c:pt>
                <c:pt idx="34">
                  <c:v>-1.0505772762889909</c:v>
                </c:pt>
                <c:pt idx="35">
                  <c:v>-0.99592921435210446</c:v>
                </c:pt>
                <c:pt idx="36">
                  <c:v>-0.9303695435311895</c:v>
                </c:pt>
                <c:pt idx="37">
                  <c:v>-0.85461654929900333</c:v>
                </c:pt>
                <c:pt idx="38">
                  <c:v>-0.76950019731268704</c:v>
                </c:pt>
                <c:pt idx="39">
                  <c:v>-0.67595304013634416</c:v>
                </c:pt>
                <c:pt idx="40">
                  <c:v>-0.57499999999999984</c:v>
                </c:pt>
                <c:pt idx="41">
                  <c:v>-0.46774713953717045</c:v>
                </c:pt>
                <c:pt idx="42">
                  <c:v>-0.3553695435311896</c:v>
                </c:pt>
                <c:pt idx="43">
                  <c:v>-0.23909844444042319</c:v>
                </c:pt>
                <c:pt idx="44">
                  <c:v>-0.12020773275780179</c:v>
                </c:pt>
                <c:pt idx="45">
                  <c:v>-1.408920723144913E-16</c:v>
                </c:pt>
                <c:pt idx="46">
                  <c:v>0.12020773275780151</c:v>
                </c:pt>
                <c:pt idx="47">
                  <c:v>0.23909844444042341</c:v>
                </c:pt>
                <c:pt idx="48">
                  <c:v>0.35536954353118932</c:v>
                </c:pt>
                <c:pt idx="49">
                  <c:v>0.46774713953717018</c:v>
                </c:pt>
                <c:pt idx="50">
                  <c:v>0.57500000000000007</c:v>
                </c:pt>
                <c:pt idx="51">
                  <c:v>0.67595304013634394</c:v>
                </c:pt>
                <c:pt idx="52">
                  <c:v>0.76950019731268693</c:v>
                </c:pt>
                <c:pt idx="53">
                  <c:v>0.85461654929900344</c:v>
                </c:pt>
                <c:pt idx="54">
                  <c:v>0.93036954353118939</c:v>
                </c:pt>
                <c:pt idx="55">
                  <c:v>0.99592921435210402</c:v>
                </c:pt>
                <c:pt idx="56">
                  <c:v>1.0505772762889911</c:v>
                </c:pt>
                <c:pt idx="57">
                  <c:v>1.0937149937394264</c:v>
                </c:pt>
                <c:pt idx="58">
                  <c:v>1.1248697408438764</c:v>
                </c:pt>
                <c:pt idx="59">
                  <c:v>1.1437001796735142</c:v>
                </c:pt>
                <c:pt idx="60">
                  <c:v>1.1499999999999999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6355-4CB1-BF72-946EC2B43A01}"/>
            </c:ext>
          </c:extLst>
        </c:ser>
        <c:ser>
          <c:idx val="2"/>
          <c:order val="2"/>
          <c:tx>
            <c:v>Hour</c:v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  <a:headEnd type="oval"/>
              <a:tailEnd type="arrow" w="sm" len="med"/>
            </a:ln>
            <a:effectLst/>
          </c:spPr>
          <c:marker>
            <c:symbol val="none"/>
          </c:marker>
          <c:xVal>
            <c:numRef>
              <c:f>(Zegary!$C$162,Zegary!$C$163)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xVal>
          <c:yVal>
            <c:numRef>
              <c:f>(Zegary!$D$162,Zegary!$D$163)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6355-4CB1-BF72-946EC2B43A01}"/>
            </c:ext>
          </c:extLst>
        </c:ser>
        <c:ser>
          <c:idx val="3"/>
          <c:order val="3"/>
          <c:tx>
            <c:v>Minute</c:v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  <a:headEnd type="oval" w="sm" len="sm"/>
              <a:tailEnd type="arrow" w="sm" len="med"/>
            </a:ln>
            <a:effectLst/>
          </c:spPr>
          <c:marker>
            <c:symbol val="none"/>
          </c:marker>
          <c:xVal>
            <c:numRef>
              <c:f>(Zegary!$C$162,Zegary!$C$164)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xVal>
          <c:yVal>
            <c:numRef>
              <c:f>(Zegary!$D$162,Zegary!$D$164)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6355-4CB1-BF72-946EC2B43A01}"/>
            </c:ext>
          </c:extLst>
        </c:ser>
        <c:ser>
          <c:idx val="5"/>
          <c:order val="4"/>
          <c:tx>
            <c:strRef>
              <c:f>Zegary!$A$165</c:f>
              <c:strCache>
                <c:ptCount val="1"/>
                <c:pt idx="0">
                  <c:v>AM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Zegary!$C$165</c:f>
              <c:numCache>
                <c:formatCode>General</c:formatCode>
                <c:ptCount val="1"/>
                <c:pt idx="0">
                  <c:v>0.95</c:v>
                </c:pt>
              </c:numCache>
            </c:numRef>
          </c:xVal>
          <c:yVal>
            <c:numRef>
              <c:f>Zegary!$D$165</c:f>
              <c:numCache>
                <c:formatCode>General</c:formatCode>
                <c:ptCount val="1"/>
                <c:pt idx="0">
                  <c:v>-1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6355-4CB1-BF72-946EC2B43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117200"/>
        <c:axId val="513116544"/>
      </c:scatterChart>
      <c:valAx>
        <c:axId val="513117200"/>
        <c:scaling>
          <c:orientation val="minMax"/>
          <c:max val="1.2"/>
          <c:min val="-1.2"/>
        </c:scaling>
        <c:delete val="1"/>
        <c:axPos val="b"/>
        <c:numFmt formatCode="0.000" sourceLinked="1"/>
        <c:majorTickMark val="out"/>
        <c:minorTickMark val="none"/>
        <c:tickLblPos val="nextTo"/>
        <c:crossAx val="513116544"/>
        <c:crosses val="autoZero"/>
        <c:crossBetween val="midCat"/>
      </c:valAx>
      <c:valAx>
        <c:axId val="513116544"/>
        <c:scaling>
          <c:orientation val="minMax"/>
          <c:max val="1.2"/>
          <c:min val="-1.2"/>
        </c:scaling>
        <c:delete val="1"/>
        <c:axPos val="l"/>
        <c:numFmt formatCode="0.000" sourceLinked="1"/>
        <c:majorTickMark val="out"/>
        <c:minorTickMark val="none"/>
        <c:tickLblPos val="nextTo"/>
        <c:crossAx val="513117200"/>
        <c:crosses val="autoZero"/>
        <c:crossBetween val="midCat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095874703970443E-2"/>
          <c:y val="2.2889842632331903E-2"/>
          <c:w val="0.94414617836066672"/>
          <c:h val="0.95422031473533619"/>
        </c:manualLayout>
      </c:layout>
      <c:scatterChart>
        <c:scatterStyle val="smoothMarker"/>
        <c:varyColors val="0"/>
        <c:ser>
          <c:idx val="0"/>
          <c:order val="0"/>
          <c:tx>
            <c:v>Labels</c:v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7066E74E-FCAA-4A75-9478-1B4FA1F22E74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B9C4-4039-A2C2-EBDE38C1ACC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ECDBAF4-1172-4A4D-9260-A5B9E481F9BD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B9C4-4039-A2C2-EBDE38C1ACC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B8D2B4E-C9FD-422A-8796-47C22A62ED3C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B9C4-4039-A2C2-EBDE38C1ACC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DC85606-20FE-4BB6-913C-ED2D8A002078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B9C4-4039-A2C2-EBDE38C1ACC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0515B0F-4F72-464C-A7CC-3C329EBF3DF9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B9C4-4039-A2C2-EBDE38C1ACC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862AC35-6936-4681-82FE-939FA16508ED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B9C4-4039-A2C2-EBDE38C1ACC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EF8B7E3-BA0C-437A-A0D2-70266B526D21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B9C4-4039-A2C2-EBDE38C1ACC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3565C58-F1D5-46D0-A8BB-063E1801A62C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B9C4-4039-A2C2-EBDE38C1ACC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3BF167A4-1F29-4C84-806D-72611CA9D431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B9C4-4039-A2C2-EBDE38C1ACC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F9BEFCCA-B7BA-4B19-8717-8B2FACB71BAE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B9C4-4039-A2C2-EBDE38C1ACC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53DAACF7-AB45-45D6-AD53-676C61A5C86B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B9C4-4039-A2C2-EBDE38C1ACCC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9166448F-D9FB-4600-94B3-B602E11D6F4F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B9C4-4039-A2C2-EBDE38C1AC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Zegary!$C$31:$C$42</c:f>
              <c:numCache>
                <c:formatCode>0.000</c:formatCode>
                <c:ptCount val="12"/>
                <c:pt idx="0">
                  <c:v>-1.7642137750684129E-16</c:v>
                </c:pt>
                <c:pt idx="1">
                  <c:v>0.48000000000000009</c:v>
                </c:pt>
                <c:pt idx="2">
                  <c:v>0.83138438763306111</c:v>
                </c:pt>
                <c:pt idx="3">
                  <c:v>0.96</c:v>
                </c:pt>
                <c:pt idx="4">
                  <c:v>0.83138438763306111</c:v>
                </c:pt>
                <c:pt idx="5">
                  <c:v>0.48000000000000009</c:v>
                </c:pt>
                <c:pt idx="6">
                  <c:v>5.8807125835613758E-17</c:v>
                </c:pt>
                <c:pt idx="7">
                  <c:v>-0.47999999999999976</c:v>
                </c:pt>
                <c:pt idx="8">
                  <c:v>-0.83138438763306111</c:v>
                </c:pt>
                <c:pt idx="9">
                  <c:v>-0.96</c:v>
                </c:pt>
                <c:pt idx="10">
                  <c:v>-0.83138438763306099</c:v>
                </c:pt>
                <c:pt idx="11">
                  <c:v>-0.48000000000000043</c:v>
                </c:pt>
              </c:numCache>
            </c:numRef>
          </c:xVal>
          <c:yVal>
            <c:numRef>
              <c:f>Zegary!$D$31:$D$42</c:f>
              <c:numCache>
                <c:formatCode>0.000</c:formatCode>
                <c:ptCount val="12"/>
                <c:pt idx="0">
                  <c:v>0.96</c:v>
                </c:pt>
                <c:pt idx="1">
                  <c:v>0.83138438763306099</c:v>
                </c:pt>
                <c:pt idx="2">
                  <c:v>0.47999999999999993</c:v>
                </c:pt>
                <c:pt idx="3">
                  <c:v>0</c:v>
                </c:pt>
                <c:pt idx="4">
                  <c:v>-0.47999999999999993</c:v>
                </c:pt>
                <c:pt idx="5">
                  <c:v>-0.83138438763306099</c:v>
                </c:pt>
                <c:pt idx="6">
                  <c:v>-0.96</c:v>
                </c:pt>
                <c:pt idx="7">
                  <c:v>-0.83138438763306111</c:v>
                </c:pt>
                <c:pt idx="8">
                  <c:v>-0.47999999999999993</c:v>
                </c:pt>
                <c:pt idx="9">
                  <c:v>-1.1761425167122752E-16</c:v>
                </c:pt>
                <c:pt idx="10">
                  <c:v>0.48000000000000009</c:v>
                </c:pt>
                <c:pt idx="11">
                  <c:v>0.83138438763306077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Zegary!$A$31:$A$42</c15:f>
                <c15:dlblRangeCache>
                  <c:ptCount val="12"/>
                  <c:pt idx="0">
                    <c:v>12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C-B9C4-4039-A2C2-EBDE38C1ACCC}"/>
            </c:ext>
          </c:extLst>
        </c:ser>
        <c:ser>
          <c:idx val="1"/>
          <c:order val="1"/>
          <c:tx>
            <c:v>Ticks</c:v>
          </c:tx>
          <c:spPr>
            <a:ln w="190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Zegary!$C$45:$C$105</c:f>
              <c:numCache>
                <c:formatCode>General</c:formatCode>
                <c:ptCount val="61"/>
                <c:pt idx="0">
                  <c:v>7.0446036157245651E-17</c:v>
                </c:pt>
                <c:pt idx="1">
                  <c:v>0.12020773275780147</c:v>
                </c:pt>
                <c:pt idx="2">
                  <c:v>0.23909844444042336</c:v>
                </c:pt>
                <c:pt idx="3">
                  <c:v>0.35536954353118955</c:v>
                </c:pt>
                <c:pt idx="4">
                  <c:v>0.46774713953717018</c:v>
                </c:pt>
                <c:pt idx="5">
                  <c:v>0.57500000000000007</c:v>
                </c:pt>
                <c:pt idx="6">
                  <c:v>0.67595304013634405</c:v>
                </c:pt>
                <c:pt idx="7">
                  <c:v>0.76950019731268693</c:v>
                </c:pt>
                <c:pt idx="8">
                  <c:v>0.85461654929900333</c:v>
                </c:pt>
                <c:pt idx="9">
                  <c:v>0.9303695435311895</c:v>
                </c:pt>
                <c:pt idx="10">
                  <c:v>0.99592921435210446</c:v>
                </c:pt>
                <c:pt idx="11">
                  <c:v>1.0505772762889909</c:v>
                </c:pt>
                <c:pt idx="12">
                  <c:v>1.0937149937394264</c:v>
                </c:pt>
                <c:pt idx="13">
                  <c:v>1.1248697408438764</c:v>
                </c:pt>
                <c:pt idx="14">
                  <c:v>1.1437001796735142</c:v>
                </c:pt>
                <c:pt idx="15">
                  <c:v>1.1499999999999999</c:v>
                </c:pt>
                <c:pt idx="16">
                  <c:v>1.1437001796735142</c:v>
                </c:pt>
                <c:pt idx="17">
                  <c:v>1.1248697408438764</c:v>
                </c:pt>
                <c:pt idx="18">
                  <c:v>1.0937149937394264</c:v>
                </c:pt>
                <c:pt idx="19">
                  <c:v>1.0505772762889909</c:v>
                </c:pt>
                <c:pt idx="20">
                  <c:v>0.99592921435210446</c:v>
                </c:pt>
                <c:pt idx="21">
                  <c:v>0.9303695435311895</c:v>
                </c:pt>
                <c:pt idx="22">
                  <c:v>0.85461654929900333</c:v>
                </c:pt>
                <c:pt idx="23">
                  <c:v>0.76950019731268693</c:v>
                </c:pt>
                <c:pt idx="24">
                  <c:v>0.67595304013634405</c:v>
                </c:pt>
                <c:pt idx="25">
                  <c:v>0.57500000000000007</c:v>
                </c:pt>
                <c:pt idx="26">
                  <c:v>0.46774713953717018</c:v>
                </c:pt>
                <c:pt idx="27">
                  <c:v>0.35536954353118955</c:v>
                </c:pt>
                <c:pt idx="28">
                  <c:v>0.23909844444042336</c:v>
                </c:pt>
                <c:pt idx="29">
                  <c:v>0.12020773275780147</c:v>
                </c:pt>
                <c:pt idx="30">
                  <c:v>7.0446036157245651E-17</c:v>
                </c:pt>
                <c:pt idx="31">
                  <c:v>-0.12020773275780158</c:v>
                </c:pt>
                <c:pt idx="32">
                  <c:v>-0.23909844444042322</c:v>
                </c:pt>
                <c:pt idx="33">
                  <c:v>-0.35536954353118944</c:v>
                </c:pt>
                <c:pt idx="34">
                  <c:v>-0.46774713953717029</c:v>
                </c:pt>
                <c:pt idx="35">
                  <c:v>-0.57499999999999973</c:v>
                </c:pt>
                <c:pt idx="36">
                  <c:v>-0.67595304013634394</c:v>
                </c:pt>
                <c:pt idx="37">
                  <c:v>-0.76950019731268693</c:v>
                </c:pt>
                <c:pt idx="38">
                  <c:v>-0.8546165492990031</c:v>
                </c:pt>
                <c:pt idx="39">
                  <c:v>-0.93036954353118939</c:v>
                </c:pt>
                <c:pt idx="40">
                  <c:v>-0.99592921435210446</c:v>
                </c:pt>
                <c:pt idx="41">
                  <c:v>-1.0505772762889909</c:v>
                </c:pt>
                <c:pt idx="42">
                  <c:v>-1.0937149937394264</c:v>
                </c:pt>
                <c:pt idx="43">
                  <c:v>-1.1248697408438764</c:v>
                </c:pt>
                <c:pt idx="44">
                  <c:v>-1.1437001796735142</c:v>
                </c:pt>
                <c:pt idx="45">
                  <c:v>-1.1499999999999999</c:v>
                </c:pt>
                <c:pt idx="46">
                  <c:v>-1.1437001796735142</c:v>
                </c:pt>
                <c:pt idx="47">
                  <c:v>-1.1248697408438764</c:v>
                </c:pt>
                <c:pt idx="48">
                  <c:v>-1.0937149937394266</c:v>
                </c:pt>
                <c:pt idx="49">
                  <c:v>-1.0505772762889909</c:v>
                </c:pt>
                <c:pt idx="50">
                  <c:v>-0.99592921435210435</c:v>
                </c:pt>
                <c:pt idx="51">
                  <c:v>-0.93036954353118961</c:v>
                </c:pt>
                <c:pt idx="52">
                  <c:v>-0.85461654929900333</c:v>
                </c:pt>
                <c:pt idx="53">
                  <c:v>-0.76950019731268682</c:v>
                </c:pt>
                <c:pt idx="54">
                  <c:v>-0.67595304013634416</c:v>
                </c:pt>
                <c:pt idx="55">
                  <c:v>-0.57500000000000051</c:v>
                </c:pt>
                <c:pt idx="56">
                  <c:v>-0.46774713953717006</c:v>
                </c:pt>
                <c:pt idx="57">
                  <c:v>-0.35536954353118966</c:v>
                </c:pt>
                <c:pt idx="58">
                  <c:v>-0.23909844444042375</c:v>
                </c:pt>
                <c:pt idx="59">
                  <c:v>-0.12020773275780136</c:v>
                </c:pt>
                <c:pt idx="60">
                  <c:v>-2.1133810847173693E-16</c:v>
                </c:pt>
              </c:numCache>
            </c:numRef>
          </c:xVal>
          <c:yVal>
            <c:numRef>
              <c:f>Zegary!$D$45:$D$105</c:f>
              <c:numCache>
                <c:formatCode>General</c:formatCode>
                <c:ptCount val="61"/>
                <c:pt idx="0">
                  <c:v>1.1499999999999999</c:v>
                </c:pt>
                <c:pt idx="1">
                  <c:v>1.1437001796735142</c:v>
                </c:pt>
                <c:pt idx="2">
                  <c:v>1.1248697408438764</c:v>
                </c:pt>
                <c:pt idx="3">
                  <c:v>1.0937149937394264</c:v>
                </c:pt>
                <c:pt idx="4">
                  <c:v>1.0505772762889909</c:v>
                </c:pt>
                <c:pt idx="5">
                  <c:v>0.99592921435210435</c:v>
                </c:pt>
                <c:pt idx="6">
                  <c:v>0.9303695435311895</c:v>
                </c:pt>
                <c:pt idx="7">
                  <c:v>0.85461654929900333</c:v>
                </c:pt>
                <c:pt idx="8">
                  <c:v>0.76950019731268693</c:v>
                </c:pt>
                <c:pt idx="9">
                  <c:v>0.67595304013634405</c:v>
                </c:pt>
                <c:pt idx="10">
                  <c:v>0.57499999999999984</c:v>
                </c:pt>
                <c:pt idx="11">
                  <c:v>0.46774713953717018</c:v>
                </c:pt>
                <c:pt idx="12">
                  <c:v>0.35536954353118949</c:v>
                </c:pt>
                <c:pt idx="13">
                  <c:v>0.23909844444042322</c:v>
                </c:pt>
                <c:pt idx="14">
                  <c:v>0.12020773275780149</c:v>
                </c:pt>
                <c:pt idx="15">
                  <c:v>0</c:v>
                </c:pt>
                <c:pt idx="16">
                  <c:v>-0.12020773275780149</c:v>
                </c:pt>
                <c:pt idx="17">
                  <c:v>-0.23909844444042322</c:v>
                </c:pt>
                <c:pt idx="18">
                  <c:v>-0.35536954353118949</c:v>
                </c:pt>
                <c:pt idx="19">
                  <c:v>-0.46774713953717018</c:v>
                </c:pt>
                <c:pt idx="20">
                  <c:v>-0.57499999999999984</c:v>
                </c:pt>
                <c:pt idx="21">
                  <c:v>-0.67595304013634405</c:v>
                </c:pt>
                <c:pt idx="22">
                  <c:v>-0.76950019731268693</c:v>
                </c:pt>
                <c:pt idx="23">
                  <c:v>-0.85461654929900333</c:v>
                </c:pt>
                <c:pt idx="24">
                  <c:v>-0.9303695435311895</c:v>
                </c:pt>
                <c:pt idx="25">
                  <c:v>-0.99592921435210435</c:v>
                </c:pt>
                <c:pt idx="26">
                  <c:v>-1.0505772762889909</c:v>
                </c:pt>
                <c:pt idx="27">
                  <c:v>-1.0937149937394264</c:v>
                </c:pt>
                <c:pt idx="28">
                  <c:v>-1.1248697408438764</c:v>
                </c:pt>
                <c:pt idx="29">
                  <c:v>-1.1437001796735142</c:v>
                </c:pt>
                <c:pt idx="30">
                  <c:v>-1.1499999999999999</c:v>
                </c:pt>
                <c:pt idx="31">
                  <c:v>-1.1437001796735142</c:v>
                </c:pt>
                <c:pt idx="32">
                  <c:v>-1.1248697408438764</c:v>
                </c:pt>
                <c:pt idx="33">
                  <c:v>-1.0937149937394266</c:v>
                </c:pt>
                <c:pt idx="34">
                  <c:v>-1.0505772762889909</c:v>
                </c:pt>
                <c:pt idx="35">
                  <c:v>-0.99592921435210446</c:v>
                </c:pt>
                <c:pt idx="36">
                  <c:v>-0.9303695435311895</c:v>
                </c:pt>
                <c:pt idx="37">
                  <c:v>-0.85461654929900333</c:v>
                </c:pt>
                <c:pt idx="38">
                  <c:v>-0.76950019731268704</c:v>
                </c:pt>
                <c:pt idx="39">
                  <c:v>-0.67595304013634416</c:v>
                </c:pt>
                <c:pt idx="40">
                  <c:v>-0.57499999999999984</c:v>
                </c:pt>
                <c:pt idx="41">
                  <c:v>-0.46774713953717045</c:v>
                </c:pt>
                <c:pt idx="42">
                  <c:v>-0.3553695435311896</c:v>
                </c:pt>
                <c:pt idx="43">
                  <c:v>-0.23909844444042319</c:v>
                </c:pt>
                <c:pt idx="44">
                  <c:v>-0.12020773275780179</c:v>
                </c:pt>
                <c:pt idx="45">
                  <c:v>-1.408920723144913E-16</c:v>
                </c:pt>
                <c:pt idx="46">
                  <c:v>0.12020773275780151</c:v>
                </c:pt>
                <c:pt idx="47">
                  <c:v>0.23909844444042341</c:v>
                </c:pt>
                <c:pt idx="48">
                  <c:v>0.35536954353118932</c:v>
                </c:pt>
                <c:pt idx="49">
                  <c:v>0.46774713953717018</c:v>
                </c:pt>
                <c:pt idx="50">
                  <c:v>0.57500000000000007</c:v>
                </c:pt>
                <c:pt idx="51">
                  <c:v>0.67595304013634394</c:v>
                </c:pt>
                <c:pt idx="52">
                  <c:v>0.76950019731268693</c:v>
                </c:pt>
                <c:pt idx="53">
                  <c:v>0.85461654929900344</c:v>
                </c:pt>
                <c:pt idx="54">
                  <c:v>0.93036954353118939</c:v>
                </c:pt>
                <c:pt idx="55">
                  <c:v>0.99592921435210402</c:v>
                </c:pt>
                <c:pt idx="56">
                  <c:v>1.0505772762889911</c:v>
                </c:pt>
                <c:pt idx="57">
                  <c:v>1.0937149937394264</c:v>
                </c:pt>
                <c:pt idx="58">
                  <c:v>1.1248697408438764</c:v>
                </c:pt>
                <c:pt idx="59">
                  <c:v>1.1437001796735142</c:v>
                </c:pt>
                <c:pt idx="60">
                  <c:v>1.1499999999999999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B9C4-4039-A2C2-EBDE38C1ACCC}"/>
            </c:ext>
          </c:extLst>
        </c:ser>
        <c:ser>
          <c:idx val="2"/>
          <c:order val="2"/>
          <c:tx>
            <c:v>Hour</c:v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  <a:headEnd type="oval"/>
              <a:tailEnd type="arrow" w="sm" len="med"/>
            </a:ln>
            <a:effectLst/>
          </c:spPr>
          <c:marker>
            <c:symbol val="none"/>
          </c:marker>
          <c:xVal>
            <c:numRef>
              <c:f>(Zegary!$C$177,Zegary!$C$178)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xVal>
          <c:yVal>
            <c:numRef>
              <c:f>(Zegary!$D$177,Zegary!$D$178)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B9C4-4039-A2C2-EBDE38C1ACCC}"/>
            </c:ext>
          </c:extLst>
        </c:ser>
        <c:ser>
          <c:idx val="3"/>
          <c:order val="3"/>
          <c:tx>
            <c:v>Minute</c:v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  <a:headEnd type="oval" w="sm" len="sm"/>
              <a:tailEnd type="arrow" w="sm" len="med"/>
            </a:ln>
            <a:effectLst/>
          </c:spPr>
          <c:marker>
            <c:symbol val="none"/>
          </c:marker>
          <c:xVal>
            <c:numRef>
              <c:f>(Zegary!$C$177,Zegary!$C$179)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xVal>
          <c:yVal>
            <c:numRef>
              <c:f>(Zegary!$D$177,Zegary!$D$179)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B9C4-4039-A2C2-EBDE38C1ACCC}"/>
            </c:ext>
          </c:extLst>
        </c:ser>
        <c:ser>
          <c:idx val="5"/>
          <c:order val="4"/>
          <c:tx>
            <c:strRef>
              <c:f>Zegary!$A$180</c:f>
              <c:strCache>
                <c:ptCount val="1"/>
                <c:pt idx="0">
                  <c:v>PM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Zegary!$C$180</c:f>
              <c:numCache>
                <c:formatCode>General</c:formatCode>
                <c:ptCount val="1"/>
                <c:pt idx="0">
                  <c:v>0.95</c:v>
                </c:pt>
              </c:numCache>
            </c:numRef>
          </c:xVal>
          <c:yVal>
            <c:numRef>
              <c:f>Zegary!$D$180</c:f>
              <c:numCache>
                <c:formatCode>General</c:formatCode>
                <c:ptCount val="1"/>
                <c:pt idx="0">
                  <c:v>-1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B9C4-4039-A2C2-EBDE38C1A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117200"/>
        <c:axId val="513116544"/>
      </c:scatterChart>
      <c:valAx>
        <c:axId val="513117200"/>
        <c:scaling>
          <c:orientation val="minMax"/>
          <c:max val="1.2"/>
          <c:min val="-1.2"/>
        </c:scaling>
        <c:delete val="1"/>
        <c:axPos val="b"/>
        <c:numFmt formatCode="0.000" sourceLinked="1"/>
        <c:majorTickMark val="out"/>
        <c:minorTickMark val="none"/>
        <c:tickLblPos val="nextTo"/>
        <c:crossAx val="513116544"/>
        <c:crosses val="autoZero"/>
        <c:crossBetween val="midCat"/>
      </c:valAx>
      <c:valAx>
        <c:axId val="513116544"/>
        <c:scaling>
          <c:orientation val="minMax"/>
          <c:max val="1.2"/>
          <c:min val="-1.2"/>
        </c:scaling>
        <c:delete val="1"/>
        <c:axPos val="l"/>
        <c:numFmt formatCode="0.000" sourceLinked="1"/>
        <c:majorTickMark val="out"/>
        <c:minorTickMark val="none"/>
        <c:tickLblPos val="nextTo"/>
        <c:crossAx val="513117200"/>
        <c:crosses val="autoZero"/>
        <c:crossBetween val="midCat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095874703970443E-2"/>
          <c:y val="2.2889842632331903E-2"/>
          <c:w val="0.94414617836066672"/>
          <c:h val="0.95422031473533619"/>
        </c:manualLayout>
      </c:layout>
      <c:scatterChart>
        <c:scatterStyle val="smoothMarker"/>
        <c:varyColors val="0"/>
        <c:ser>
          <c:idx val="0"/>
          <c:order val="0"/>
          <c:tx>
            <c:v>Labels</c:v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31166B54-0B39-40ED-BF33-2BE2ABC4F849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FF1D-422F-B077-F5D9880A916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C55ADDC-622D-42EF-8ADA-92105E498D00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FF1D-422F-B077-F5D9880A916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A27D712-83DD-49FC-9A32-CF3B091CB565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FF1D-422F-B077-F5D9880A916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AFFAE93-1C86-478A-B7BC-A1D9528671BE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FF1D-422F-B077-F5D9880A916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8434EBA-3ED6-4597-B432-8FEF704773FF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FF1D-422F-B077-F5D9880A916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9E347EF-6F0C-479D-AF7F-7FC371F32634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FF1D-422F-B077-F5D9880A916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2E3DD80-5FF8-4D01-AAAA-E436D2782136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FF1D-422F-B077-F5D9880A916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F179132-43AC-4D08-AB57-438977807EBE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FF1D-422F-B077-F5D9880A916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5B0805DD-C103-406C-AD52-C6799B21093F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FF1D-422F-B077-F5D9880A916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1AEA3FFA-0E72-4694-99FF-A58D3E49B679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FF1D-422F-B077-F5D9880A916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42F1AB3D-D713-4914-9A69-8268B210C580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FF1D-422F-B077-F5D9880A916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208C2591-10AB-4DD8-BA07-ED22CC9CF92A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FF1D-422F-B077-F5D9880A91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Zegary!$C$31:$C$42</c:f>
              <c:numCache>
                <c:formatCode>0.000</c:formatCode>
                <c:ptCount val="12"/>
                <c:pt idx="0">
                  <c:v>-1.7642137750684129E-16</c:v>
                </c:pt>
                <c:pt idx="1">
                  <c:v>0.48000000000000009</c:v>
                </c:pt>
                <c:pt idx="2">
                  <c:v>0.83138438763306111</c:v>
                </c:pt>
                <c:pt idx="3">
                  <c:v>0.96</c:v>
                </c:pt>
                <c:pt idx="4">
                  <c:v>0.83138438763306111</c:v>
                </c:pt>
                <c:pt idx="5">
                  <c:v>0.48000000000000009</c:v>
                </c:pt>
                <c:pt idx="6">
                  <c:v>5.8807125835613758E-17</c:v>
                </c:pt>
                <c:pt idx="7">
                  <c:v>-0.47999999999999976</c:v>
                </c:pt>
                <c:pt idx="8">
                  <c:v>-0.83138438763306111</c:v>
                </c:pt>
                <c:pt idx="9">
                  <c:v>-0.96</c:v>
                </c:pt>
                <c:pt idx="10">
                  <c:v>-0.83138438763306099</c:v>
                </c:pt>
                <c:pt idx="11">
                  <c:v>-0.48000000000000043</c:v>
                </c:pt>
              </c:numCache>
            </c:numRef>
          </c:xVal>
          <c:yVal>
            <c:numRef>
              <c:f>Zegary!$D$31:$D$42</c:f>
              <c:numCache>
                <c:formatCode>0.000</c:formatCode>
                <c:ptCount val="12"/>
                <c:pt idx="0">
                  <c:v>0.96</c:v>
                </c:pt>
                <c:pt idx="1">
                  <c:v>0.83138438763306099</c:v>
                </c:pt>
                <c:pt idx="2">
                  <c:v>0.47999999999999993</c:v>
                </c:pt>
                <c:pt idx="3">
                  <c:v>0</c:v>
                </c:pt>
                <c:pt idx="4">
                  <c:v>-0.47999999999999993</c:v>
                </c:pt>
                <c:pt idx="5">
                  <c:v>-0.83138438763306099</c:v>
                </c:pt>
                <c:pt idx="6">
                  <c:v>-0.96</c:v>
                </c:pt>
                <c:pt idx="7">
                  <c:v>-0.83138438763306111</c:v>
                </c:pt>
                <c:pt idx="8">
                  <c:v>-0.47999999999999993</c:v>
                </c:pt>
                <c:pt idx="9">
                  <c:v>-1.1761425167122752E-16</c:v>
                </c:pt>
                <c:pt idx="10">
                  <c:v>0.48000000000000009</c:v>
                </c:pt>
                <c:pt idx="11">
                  <c:v>0.83138438763306077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Zegary!$A$31:$A$42</c15:f>
                <c15:dlblRangeCache>
                  <c:ptCount val="12"/>
                  <c:pt idx="0">
                    <c:v>12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C-FF1D-422F-B077-F5D9880A9164}"/>
            </c:ext>
          </c:extLst>
        </c:ser>
        <c:ser>
          <c:idx val="1"/>
          <c:order val="1"/>
          <c:tx>
            <c:v>Ticks</c:v>
          </c:tx>
          <c:spPr>
            <a:ln w="190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Zegary!$C$45:$C$105</c:f>
              <c:numCache>
                <c:formatCode>General</c:formatCode>
                <c:ptCount val="61"/>
                <c:pt idx="0">
                  <c:v>7.0446036157245651E-17</c:v>
                </c:pt>
                <c:pt idx="1">
                  <c:v>0.12020773275780147</c:v>
                </c:pt>
                <c:pt idx="2">
                  <c:v>0.23909844444042336</c:v>
                </c:pt>
                <c:pt idx="3">
                  <c:v>0.35536954353118955</c:v>
                </c:pt>
                <c:pt idx="4">
                  <c:v>0.46774713953717018</c:v>
                </c:pt>
                <c:pt idx="5">
                  <c:v>0.57500000000000007</c:v>
                </c:pt>
                <c:pt idx="6">
                  <c:v>0.67595304013634405</c:v>
                </c:pt>
                <c:pt idx="7">
                  <c:v>0.76950019731268693</c:v>
                </c:pt>
                <c:pt idx="8">
                  <c:v>0.85461654929900333</c:v>
                </c:pt>
                <c:pt idx="9">
                  <c:v>0.9303695435311895</c:v>
                </c:pt>
                <c:pt idx="10">
                  <c:v>0.99592921435210446</c:v>
                </c:pt>
                <c:pt idx="11">
                  <c:v>1.0505772762889909</c:v>
                </c:pt>
                <c:pt idx="12">
                  <c:v>1.0937149937394264</c:v>
                </c:pt>
                <c:pt idx="13">
                  <c:v>1.1248697408438764</c:v>
                </c:pt>
                <c:pt idx="14">
                  <c:v>1.1437001796735142</c:v>
                </c:pt>
                <c:pt idx="15">
                  <c:v>1.1499999999999999</c:v>
                </c:pt>
                <c:pt idx="16">
                  <c:v>1.1437001796735142</c:v>
                </c:pt>
                <c:pt idx="17">
                  <c:v>1.1248697408438764</c:v>
                </c:pt>
                <c:pt idx="18">
                  <c:v>1.0937149937394264</c:v>
                </c:pt>
                <c:pt idx="19">
                  <c:v>1.0505772762889909</c:v>
                </c:pt>
                <c:pt idx="20">
                  <c:v>0.99592921435210446</c:v>
                </c:pt>
                <c:pt idx="21">
                  <c:v>0.9303695435311895</c:v>
                </c:pt>
                <c:pt idx="22">
                  <c:v>0.85461654929900333</c:v>
                </c:pt>
                <c:pt idx="23">
                  <c:v>0.76950019731268693</c:v>
                </c:pt>
                <c:pt idx="24">
                  <c:v>0.67595304013634405</c:v>
                </c:pt>
                <c:pt idx="25">
                  <c:v>0.57500000000000007</c:v>
                </c:pt>
                <c:pt idx="26">
                  <c:v>0.46774713953717018</c:v>
                </c:pt>
                <c:pt idx="27">
                  <c:v>0.35536954353118955</c:v>
                </c:pt>
                <c:pt idx="28">
                  <c:v>0.23909844444042336</c:v>
                </c:pt>
                <c:pt idx="29">
                  <c:v>0.12020773275780147</c:v>
                </c:pt>
                <c:pt idx="30">
                  <c:v>7.0446036157245651E-17</c:v>
                </c:pt>
                <c:pt idx="31">
                  <c:v>-0.12020773275780158</c:v>
                </c:pt>
                <c:pt idx="32">
                  <c:v>-0.23909844444042322</c:v>
                </c:pt>
                <c:pt idx="33">
                  <c:v>-0.35536954353118944</c:v>
                </c:pt>
                <c:pt idx="34">
                  <c:v>-0.46774713953717029</c:v>
                </c:pt>
                <c:pt idx="35">
                  <c:v>-0.57499999999999973</c:v>
                </c:pt>
                <c:pt idx="36">
                  <c:v>-0.67595304013634394</c:v>
                </c:pt>
                <c:pt idx="37">
                  <c:v>-0.76950019731268693</c:v>
                </c:pt>
                <c:pt idx="38">
                  <c:v>-0.8546165492990031</c:v>
                </c:pt>
                <c:pt idx="39">
                  <c:v>-0.93036954353118939</c:v>
                </c:pt>
                <c:pt idx="40">
                  <c:v>-0.99592921435210446</c:v>
                </c:pt>
                <c:pt idx="41">
                  <c:v>-1.0505772762889909</c:v>
                </c:pt>
                <c:pt idx="42">
                  <c:v>-1.0937149937394264</c:v>
                </c:pt>
                <c:pt idx="43">
                  <c:v>-1.1248697408438764</c:v>
                </c:pt>
                <c:pt idx="44">
                  <c:v>-1.1437001796735142</c:v>
                </c:pt>
                <c:pt idx="45">
                  <c:v>-1.1499999999999999</c:v>
                </c:pt>
                <c:pt idx="46">
                  <c:v>-1.1437001796735142</c:v>
                </c:pt>
                <c:pt idx="47">
                  <c:v>-1.1248697408438764</c:v>
                </c:pt>
                <c:pt idx="48">
                  <c:v>-1.0937149937394266</c:v>
                </c:pt>
                <c:pt idx="49">
                  <c:v>-1.0505772762889909</c:v>
                </c:pt>
                <c:pt idx="50">
                  <c:v>-0.99592921435210435</c:v>
                </c:pt>
                <c:pt idx="51">
                  <c:v>-0.93036954353118961</c:v>
                </c:pt>
                <c:pt idx="52">
                  <c:v>-0.85461654929900333</c:v>
                </c:pt>
                <c:pt idx="53">
                  <c:v>-0.76950019731268682</c:v>
                </c:pt>
                <c:pt idx="54">
                  <c:v>-0.67595304013634416</c:v>
                </c:pt>
                <c:pt idx="55">
                  <c:v>-0.57500000000000051</c:v>
                </c:pt>
                <c:pt idx="56">
                  <c:v>-0.46774713953717006</c:v>
                </c:pt>
                <c:pt idx="57">
                  <c:v>-0.35536954353118966</c:v>
                </c:pt>
                <c:pt idx="58">
                  <c:v>-0.23909844444042375</c:v>
                </c:pt>
                <c:pt idx="59">
                  <c:v>-0.12020773275780136</c:v>
                </c:pt>
                <c:pt idx="60">
                  <c:v>-2.1133810847173693E-16</c:v>
                </c:pt>
              </c:numCache>
            </c:numRef>
          </c:xVal>
          <c:yVal>
            <c:numRef>
              <c:f>Zegary!$D$45:$D$105</c:f>
              <c:numCache>
                <c:formatCode>General</c:formatCode>
                <c:ptCount val="61"/>
                <c:pt idx="0">
                  <c:v>1.1499999999999999</c:v>
                </c:pt>
                <c:pt idx="1">
                  <c:v>1.1437001796735142</c:v>
                </c:pt>
                <c:pt idx="2">
                  <c:v>1.1248697408438764</c:v>
                </c:pt>
                <c:pt idx="3">
                  <c:v>1.0937149937394264</c:v>
                </c:pt>
                <c:pt idx="4">
                  <c:v>1.0505772762889909</c:v>
                </c:pt>
                <c:pt idx="5">
                  <c:v>0.99592921435210435</c:v>
                </c:pt>
                <c:pt idx="6">
                  <c:v>0.9303695435311895</c:v>
                </c:pt>
                <c:pt idx="7">
                  <c:v>0.85461654929900333</c:v>
                </c:pt>
                <c:pt idx="8">
                  <c:v>0.76950019731268693</c:v>
                </c:pt>
                <c:pt idx="9">
                  <c:v>0.67595304013634405</c:v>
                </c:pt>
                <c:pt idx="10">
                  <c:v>0.57499999999999984</c:v>
                </c:pt>
                <c:pt idx="11">
                  <c:v>0.46774713953717018</c:v>
                </c:pt>
                <c:pt idx="12">
                  <c:v>0.35536954353118949</c:v>
                </c:pt>
                <c:pt idx="13">
                  <c:v>0.23909844444042322</c:v>
                </c:pt>
                <c:pt idx="14">
                  <c:v>0.12020773275780149</c:v>
                </c:pt>
                <c:pt idx="15">
                  <c:v>0</c:v>
                </c:pt>
                <c:pt idx="16">
                  <c:v>-0.12020773275780149</c:v>
                </c:pt>
                <c:pt idx="17">
                  <c:v>-0.23909844444042322</c:v>
                </c:pt>
                <c:pt idx="18">
                  <c:v>-0.35536954353118949</c:v>
                </c:pt>
                <c:pt idx="19">
                  <c:v>-0.46774713953717018</c:v>
                </c:pt>
                <c:pt idx="20">
                  <c:v>-0.57499999999999984</c:v>
                </c:pt>
                <c:pt idx="21">
                  <c:v>-0.67595304013634405</c:v>
                </c:pt>
                <c:pt idx="22">
                  <c:v>-0.76950019731268693</c:v>
                </c:pt>
                <c:pt idx="23">
                  <c:v>-0.85461654929900333</c:v>
                </c:pt>
                <c:pt idx="24">
                  <c:v>-0.9303695435311895</c:v>
                </c:pt>
                <c:pt idx="25">
                  <c:v>-0.99592921435210435</c:v>
                </c:pt>
                <c:pt idx="26">
                  <c:v>-1.0505772762889909</c:v>
                </c:pt>
                <c:pt idx="27">
                  <c:v>-1.0937149937394264</c:v>
                </c:pt>
                <c:pt idx="28">
                  <c:v>-1.1248697408438764</c:v>
                </c:pt>
                <c:pt idx="29">
                  <c:v>-1.1437001796735142</c:v>
                </c:pt>
                <c:pt idx="30">
                  <c:v>-1.1499999999999999</c:v>
                </c:pt>
                <c:pt idx="31">
                  <c:v>-1.1437001796735142</c:v>
                </c:pt>
                <c:pt idx="32">
                  <c:v>-1.1248697408438764</c:v>
                </c:pt>
                <c:pt idx="33">
                  <c:v>-1.0937149937394266</c:v>
                </c:pt>
                <c:pt idx="34">
                  <c:v>-1.0505772762889909</c:v>
                </c:pt>
                <c:pt idx="35">
                  <c:v>-0.99592921435210446</c:v>
                </c:pt>
                <c:pt idx="36">
                  <c:v>-0.9303695435311895</c:v>
                </c:pt>
                <c:pt idx="37">
                  <c:v>-0.85461654929900333</c:v>
                </c:pt>
                <c:pt idx="38">
                  <c:v>-0.76950019731268704</c:v>
                </c:pt>
                <c:pt idx="39">
                  <c:v>-0.67595304013634416</c:v>
                </c:pt>
                <c:pt idx="40">
                  <c:v>-0.57499999999999984</c:v>
                </c:pt>
                <c:pt idx="41">
                  <c:v>-0.46774713953717045</c:v>
                </c:pt>
                <c:pt idx="42">
                  <c:v>-0.3553695435311896</c:v>
                </c:pt>
                <c:pt idx="43">
                  <c:v>-0.23909844444042319</c:v>
                </c:pt>
                <c:pt idx="44">
                  <c:v>-0.12020773275780179</c:v>
                </c:pt>
                <c:pt idx="45">
                  <c:v>-1.408920723144913E-16</c:v>
                </c:pt>
                <c:pt idx="46">
                  <c:v>0.12020773275780151</c:v>
                </c:pt>
                <c:pt idx="47">
                  <c:v>0.23909844444042341</c:v>
                </c:pt>
                <c:pt idx="48">
                  <c:v>0.35536954353118932</c:v>
                </c:pt>
                <c:pt idx="49">
                  <c:v>0.46774713953717018</c:v>
                </c:pt>
                <c:pt idx="50">
                  <c:v>0.57500000000000007</c:v>
                </c:pt>
                <c:pt idx="51">
                  <c:v>0.67595304013634394</c:v>
                </c:pt>
                <c:pt idx="52">
                  <c:v>0.76950019731268693</c:v>
                </c:pt>
                <c:pt idx="53">
                  <c:v>0.85461654929900344</c:v>
                </c:pt>
                <c:pt idx="54">
                  <c:v>0.93036954353118939</c:v>
                </c:pt>
                <c:pt idx="55">
                  <c:v>0.99592921435210402</c:v>
                </c:pt>
                <c:pt idx="56">
                  <c:v>1.0505772762889911</c:v>
                </c:pt>
                <c:pt idx="57">
                  <c:v>1.0937149937394264</c:v>
                </c:pt>
                <c:pt idx="58">
                  <c:v>1.1248697408438764</c:v>
                </c:pt>
                <c:pt idx="59">
                  <c:v>1.1437001796735142</c:v>
                </c:pt>
                <c:pt idx="60">
                  <c:v>1.1499999999999999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FF1D-422F-B077-F5D9880A9164}"/>
            </c:ext>
          </c:extLst>
        </c:ser>
        <c:ser>
          <c:idx val="2"/>
          <c:order val="2"/>
          <c:tx>
            <c:v>Hour</c:v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  <a:headEnd type="oval"/>
              <a:tailEnd type="arrow" w="sm" len="med"/>
            </a:ln>
            <a:effectLst/>
          </c:spPr>
          <c:marker>
            <c:symbol val="none"/>
          </c:marker>
          <c:xVal>
            <c:numRef>
              <c:f>(Zegary!$C$192,Zegary!$C$193)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xVal>
          <c:yVal>
            <c:numRef>
              <c:f>(Zegary!$D$192,Zegary!$D$193)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FF1D-422F-B077-F5D9880A9164}"/>
            </c:ext>
          </c:extLst>
        </c:ser>
        <c:ser>
          <c:idx val="3"/>
          <c:order val="3"/>
          <c:tx>
            <c:v>Minute</c:v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  <a:headEnd type="oval" w="sm" len="sm"/>
              <a:tailEnd type="arrow" w="sm" len="med"/>
            </a:ln>
            <a:effectLst/>
          </c:spPr>
          <c:marker>
            <c:symbol val="none"/>
          </c:marker>
          <c:xVal>
            <c:numRef>
              <c:f>(Zegary!$C$192,Zegary!$C$194)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xVal>
          <c:yVal>
            <c:numRef>
              <c:f>(Zegary!$D$192,Zegary!$D$194)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FF1D-422F-B077-F5D9880A9164}"/>
            </c:ext>
          </c:extLst>
        </c:ser>
        <c:ser>
          <c:idx val="5"/>
          <c:order val="4"/>
          <c:tx>
            <c:strRef>
              <c:f>Zegary!$A$195</c:f>
              <c:strCache>
                <c:ptCount val="1"/>
                <c:pt idx="0">
                  <c:v>AM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Zegary!$C$195</c:f>
              <c:numCache>
                <c:formatCode>General</c:formatCode>
                <c:ptCount val="1"/>
                <c:pt idx="0">
                  <c:v>0.95</c:v>
                </c:pt>
              </c:numCache>
            </c:numRef>
          </c:xVal>
          <c:yVal>
            <c:numRef>
              <c:f>Zegary!$D$195</c:f>
              <c:numCache>
                <c:formatCode>General</c:formatCode>
                <c:ptCount val="1"/>
                <c:pt idx="0">
                  <c:v>-1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FF1D-422F-B077-F5D9880A9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117200"/>
        <c:axId val="513116544"/>
      </c:scatterChart>
      <c:valAx>
        <c:axId val="513117200"/>
        <c:scaling>
          <c:orientation val="minMax"/>
          <c:max val="1.2"/>
          <c:min val="-1.2"/>
        </c:scaling>
        <c:delete val="1"/>
        <c:axPos val="b"/>
        <c:numFmt formatCode="0.000" sourceLinked="1"/>
        <c:majorTickMark val="out"/>
        <c:minorTickMark val="none"/>
        <c:tickLblPos val="nextTo"/>
        <c:crossAx val="513116544"/>
        <c:crosses val="autoZero"/>
        <c:crossBetween val="midCat"/>
      </c:valAx>
      <c:valAx>
        <c:axId val="513116544"/>
        <c:scaling>
          <c:orientation val="minMax"/>
          <c:max val="1.2"/>
          <c:min val="-1.2"/>
        </c:scaling>
        <c:delete val="1"/>
        <c:axPos val="l"/>
        <c:numFmt formatCode="0.000" sourceLinked="1"/>
        <c:majorTickMark val="out"/>
        <c:minorTickMark val="none"/>
        <c:tickLblPos val="nextTo"/>
        <c:crossAx val="513117200"/>
        <c:crosses val="autoZero"/>
        <c:crossBetween val="midCat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095874703970443E-2"/>
          <c:y val="2.2889842632331903E-2"/>
          <c:w val="0.94414617836066672"/>
          <c:h val="0.95422031473533619"/>
        </c:manualLayout>
      </c:layout>
      <c:scatterChart>
        <c:scatterStyle val="smoothMarker"/>
        <c:varyColors val="0"/>
        <c:ser>
          <c:idx val="0"/>
          <c:order val="0"/>
          <c:tx>
            <c:v>Labels</c:v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76FBE4C6-C859-4827-A761-81CD9DC81EE7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3607-4A96-894D-F168E73903E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D24090C-0E7C-4D0E-8E38-5BA7D106BA34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3607-4A96-894D-F168E73903E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E32525C-E943-4DD9-AE7E-A362FE367AFD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3607-4A96-894D-F168E73903E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EB58E16-D48F-48E7-A069-0E650ADEB141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3607-4A96-894D-F168E73903E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E06EF46-E02D-480A-BBA5-80E1130B37B9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3607-4A96-894D-F168E73903E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A287F81-BCCA-4988-9C16-C01455AED15C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3607-4A96-894D-F168E73903E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0DFC727-A654-439E-B5DF-4993FBBEACC9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3607-4A96-894D-F168E73903E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ED1F205-BBFC-4A7E-935F-CEF38F4520CB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3607-4A96-894D-F168E73903E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AD09BB3-E683-4033-BAB0-5BD83A3736C9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3607-4A96-894D-F168E73903E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7A12B052-8EA7-4756-AA98-FB6ECC0BC048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3607-4A96-894D-F168E73903E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DBC90004-6A74-4D95-8A34-C4AAB15941A5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3607-4A96-894D-F168E73903E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3C87F6CD-D747-46D8-ADEE-A78EDE9CB26F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3607-4A96-894D-F168E73903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Zegary!$C$31:$C$42</c:f>
              <c:numCache>
                <c:formatCode>0.000</c:formatCode>
                <c:ptCount val="12"/>
                <c:pt idx="0">
                  <c:v>-1.7642137750684129E-16</c:v>
                </c:pt>
                <c:pt idx="1">
                  <c:v>0.48000000000000009</c:v>
                </c:pt>
                <c:pt idx="2">
                  <c:v>0.83138438763306111</c:v>
                </c:pt>
                <c:pt idx="3">
                  <c:v>0.96</c:v>
                </c:pt>
                <c:pt idx="4">
                  <c:v>0.83138438763306111</c:v>
                </c:pt>
                <c:pt idx="5">
                  <c:v>0.48000000000000009</c:v>
                </c:pt>
                <c:pt idx="6">
                  <c:v>5.8807125835613758E-17</c:v>
                </c:pt>
                <c:pt idx="7">
                  <c:v>-0.47999999999999976</c:v>
                </c:pt>
                <c:pt idx="8">
                  <c:v>-0.83138438763306111</c:v>
                </c:pt>
                <c:pt idx="9">
                  <c:v>-0.96</c:v>
                </c:pt>
                <c:pt idx="10">
                  <c:v>-0.83138438763306099</c:v>
                </c:pt>
                <c:pt idx="11">
                  <c:v>-0.48000000000000043</c:v>
                </c:pt>
              </c:numCache>
            </c:numRef>
          </c:xVal>
          <c:yVal>
            <c:numRef>
              <c:f>Zegary!$D$31:$D$42</c:f>
              <c:numCache>
                <c:formatCode>0.000</c:formatCode>
                <c:ptCount val="12"/>
                <c:pt idx="0">
                  <c:v>0.96</c:v>
                </c:pt>
                <c:pt idx="1">
                  <c:v>0.83138438763306099</c:v>
                </c:pt>
                <c:pt idx="2">
                  <c:v>0.47999999999999993</c:v>
                </c:pt>
                <c:pt idx="3">
                  <c:v>0</c:v>
                </c:pt>
                <c:pt idx="4">
                  <c:v>-0.47999999999999993</c:v>
                </c:pt>
                <c:pt idx="5">
                  <c:v>-0.83138438763306099</c:v>
                </c:pt>
                <c:pt idx="6">
                  <c:v>-0.96</c:v>
                </c:pt>
                <c:pt idx="7">
                  <c:v>-0.83138438763306111</c:v>
                </c:pt>
                <c:pt idx="8">
                  <c:v>-0.47999999999999993</c:v>
                </c:pt>
                <c:pt idx="9">
                  <c:v>-1.1761425167122752E-16</c:v>
                </c:pt>
                <c:pt idx="10">
                  <c:v>0.48000000000000009</c:v>
                </c:pt>
                <c:pt idx="11">
                  <c:v>0.83138438763306077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Zegary!$A$31:$A$42</c15:f>
                <c15:dlblRangeCache>
                  <c:ptCount val="12"/>
                  <c:pt idx="0">
                    <c:v>12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C-3607-4A96-894D-F168E73903E7}"/>
            </c:ext>
          </c:extLst>
        </c:ser>
        <c:ser>
          <c:idx val="1"/>
          <c:order val="1"/>
          <c:tx>
            <c:v>Ticks</c:v>
          </c:tx>
          <c:spPr>
            <a:ln w="190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Zegary!$C$45:$C$105</c:f>
              <c:numCache>
                <c:formatCode>General</c:formatCode>
                <c:ptCount val="61"/>
                <c:pt idx="0">
                  <c:v>7.0446036157245651E-17</c:v>
                </c:pt>
                <c:pt idx="1">
                  <c:v>0.12020773275780147</c:v>
                </c:pt>
                <c:pt idx="2">
                  <c:v>0.23909844444042336</c:v>
                </c:pt>
                <c:pt idx="3">
                  <c:v>0.35536954353118955</c:v>
                </c:pt>
                <c:pt idx="4">
                  <c:v>0.46774713953717018</c:v>
                </c:pt>
                <c:pt idx="5">
                  <c:v>0.57500000000000007</c:v>
                </c:pt>
                <c:pt idx="6">
                  <c:v>0.67595304013634405</c:v>
                </c:pt>
                <c:pt idx="7">
                  <c:v>0.76950019731268693</c:v>
                </c:pt>
                <c:pt idx="8">
                  <c:v>0.85461654929900333</c:v>
                </c:pt>
                <c:pt idx="9">
                  <c:v>0.9303695435311895</c:v>
                </c:pt>
                <c:pt idx="10">
                  <c:v>0.99592921435210446</c:v>
                </c:pt>
                <c:pt idx="11">
                  <c:v>1.0505772762889909</c:v>
                </c:pt>
                <c:pt idx="12">
                  <c:v>1.0937149937394264</c:v>
                </c:pt>
                <c:pt idx="13">
                  <c:v>1.1248697408438764</c:v>
                </c:pt>
                <c:pt idx="14">
                  <c:v>1.1437001796735142</c:v>
                </c:pt>
                <c:pt idx="15">
                  <c:v>1.1499999999999999</c:v>
                </c:pt>
                <c:pt idx="16">
                  <c:v>1.1437001796735142</c:v>
                </c:pt>
                <c:pt idx="17">
                  <c:v>1.1248697408438764</c:v>
                </c:pt>
                <c:pt idx="18">
                  <c:v>1.0937149937394264</c:v>
                </c:pt>
                <c:pt idx="19">
                  <c:v>1.0505772762889909</c:v>
                </c:pt>
                <c:pt idx="20">
                  <c:v>0.99592921435210446</c:v>
                </c:pt>
                <c:pt idx="21">
                  <c:v>0.9303695435311895</c:v>
                </c:pt>
                <c:pt idx="22">
                  <c:v>0.85461654929900333</c:v>
                </c:pt>
                <c:pt idx="23">
                  <c:v>0.76950019731268693</c:v>
                </c:pt>
                <c:pt idx="24">
                  <c:v>0.67595304013634405</c:v>
                </c:pt>
                <c:pt idx="25">
                  <c:v>0.57500000000000007</c:v>
                </c:pt>
                <c:pt idx="26">
                  <c:v>0.46774713953717018</c:v>
                </c:pt>
                <c:pt idx="27">
                  <c:v>0.35536954353118955</c:v>
                </c:pt>
                <c:pt idx="28">
                  <c:v>0.23909844444042336</c:v>
                </c:pt>
                <c:pt idx="29">
                  <c:v>0.12020773275780147</c:v>
                </c:pt>
                <c:pt idx="30">
                  <c:v>7.0446036157245651E-17</c:v>
                </c:pt>
                <c:pt idx="31">
                  <c:v>-0.12020773275780158</c:v>
                </c:pt>
                <c:pt idx="32">
                  <c:v>-0.23909844444042322</c:v>
                </c:pt>
                <c:pt idx="33">
                  <c:v>-0.35536954353118944</c:v>
                </c:pt>
                <c:pt idx="34">
                  <c:v>-0.46774713953717029</c:v>
                </c:pt>
                <c:pt idx="35">
                  <c:v>-0.57499999999999973</c:v>
                </c:pt>
                <c:pt idx="36">
                  <c:v>-0.67595304013634394</c:v>
                </c:pt>
                <c:pt idx="37">
                  <c:v>-0.76950019731268693</c:v>
                </c:pt>
                <c:pt idx="38">
                  <c:v>-0.8546165492990031</c:v>
                </c:pt>
                <c:pt idx="39">
                  <c:v>-0.93036954353118939</c:v>
                </c:pt>
                <c:pt idx="40">
                  <c:v>-0.99592921435210446</c:v>
                </c:pt>
                <c:pt idx="41">
                  <c:v>-1.0505772762889909</c:v>
                </c:pt>
                <c:pt idx="42">
                  <c:v>-1.0937149937394264</c:v>
                </c:pt>
                <c:pt idx="43">
                  <c:v>-1.1248697408438764</c:v>
                </c:pt>
                <c:pt idx="44">
                  <c:v>-1.1437001796735142</c:v>
                </c:pt>
                <c:pt idx="45">
                  <c:v>-1.1499999999999999</c:v>
                </c:pt>
                <c:pt idx="46">
                  <c:v>-1.1437001796735142</c:v>
                </c:pt>
                <c:pt idx="47">
                  <c:v>-1.1248697408438764</c:v>
                </c:pt>
                <c:pt idx="48">
                  <c:v>-1.0937149937394266</c:v>
                </c:pt>
                <c:pt idx="49">
                  <c:v>-1.0505772762889909</c:v>
                </c:pt>
                <c:pt idx="50">
                  <c:v>-0.99592921435210435</c:v>
                </c:pt>
                <c:pt idx="51">
                  <c:v>-0.93036954353118961</c:v>
                </c:pt>
                <c:pt idx="52">
                  <c:v>-0.85461654929900333</c:v>
                </c:pt>
                <c:pt idx="53">
                  <c:v>-0.76950019731268682</c:v>
                </c:pt>
                <c:pt idx="54">
                  <c:v>-0.67595304013634416</c:v>
                </c:pt>
                <c:pt idx="55">
                  <c:v>-0.57500000000000051</c:v>
                </c:pt>
                <c:pt idx="56">
                  <c:v>-0.46774713953717006</c:v>
                </c:pt>
                <c:pt idx="57">
                  <c:v>-0.35536954353118966</c:v>
                </c:pt>
                <c:pt idx="58">
                  <c:v>-0.23909844444042375</c:v>
                </c:pt>
                <c:pt idx="59">
                  <c:v>-0.12020773275780136</c:v>
                </c:pt>
                <c:pt idx="60">
                  <c:v>-2.1133810847173693E-16</c:v>
                </c:pt>
              </c:numCache>
            </c:numRef>
          </c:xVal>
          <c:yVal>
            <c:numRef>
              <c:f>Zegary!$D$45:$D$105</c:f>
              <c:numCache>
                <c:formatCode>General</c:formatCode>
                <c:ptCount val="61"/>
                <c:pt idx="0">
                  <c:v>1.1499999999999999</c:v>
                </c:pt>
                <c:pt idx="1">
                  <c:v>1.1437001796735142</c:v>
                </c:pt>
                <c:pt idx="2">
                  <c:v>1.1248697408438764</c:v>
                </c:pt>
                <c:pt idx="3">
                  <c:v>1.0937149937394264</c:v>
                </c:pt>
                <c:pt idx="4">
                  <c:v>1.0505772762889909</c:v>
                </c:pt>
                <c:pt idx="5">
                  <c:v>0.99592921435210435</c:v>
                </c:pt>
                <c:pt idx="6">
                  <c:v>0.9303695435311895</c:v>
                </c:pt>
                <c:pt idx="7">
                  <c:v>0.85461654929900333</c:v>
                </c:pt>
                <c:pt idx="8">
                  <c:v>0.76950019731268693</c:v>
                </c:pt>
                <c:pt idx="9">
                  <c:v>0.67595304013634405</c:v>
                </c:pt>
                <c:pt idx="10">
                  <c:v>0.57499999999999984</c:v>
                </c:pt>
                <c:pt idx="11">
                  <c:v>0.46774713953717018</c:v>
                </c:pt>
                <c:pt idx="12">
                  <c:v>0.35536954353118949</c:v>
                </c:pt>
                <c:pt idx="13">
                  <c:v>0.23909844444042322</c:v>
                </c:pt>
                <c:pt idx="14">
                  <c:v>0.12020773275780149</c:v>
                </c:pt>
                <c:pt idx="15">
                  <c:v>0</c:v>
                </c:pt>
                <c:pt idx="16">
                  <c:v>-0.12020773275780149</c:v>
                </c:pt>
                <c:pt idx="17">
                  <c:v>-0.23909844444042322</c:v>
                </c:pt>
                <c:pt idx="18">
                  <c:v>-0.35536954353118949</c:v>
                </c:pt>
                <c:pt idx="19">
                  <c:v>-0.46774713953717018</c:v>
                </c:pt>
                <c:pt idx="20">
                  <c:v>-0.57499999999999984</c:v>
                </c:pt>
                <c:pt idx="21">
                  <c:v>-0.67595304013634405</c:v>
                </c:pt>
                <c:pt idx="22">
                  <c:v>-0.76950019731268693</c:v>
                </c:pt>
                <c:pt idx="23">
                  <c:v>-0.85461654929900333</c:v>
                </c:pt>
                <c:pt idx="24">
                  <c:v>-0.9303695435311895</c:v>
                </c:pt>
                <c:pt idx="25">
                  <c:v>-0.99592921435210435</c:v>
                </c:pt>
                <c:pt idx="26">
                  <c:v>-1.0505772762889909</c:v>
                </c:pt>
                <c:pt idx="27">
                  <c:v>-1.0937149937394264</c:v>
                </c:pt>
                <c:pt idx="28">
                  <c:v>-1.1248697408438764</c:v>
                </c:pt>
                <c:pt idx="29">
                  <c:v>-1.1437001796735142</c:v>
                </c:pt>
                <c:pt idx="30">
                  <c:v>-1.1499999999999999</c:v>
                </c:pt>
                <c:pt idx="31">
                  <c:v>-1.1437001796735142</c:v>
                </c:pt>
                <c:pt idx="32">
                  <c:v>-1.1248697408438764</c:v>
                </c:pt>
                <c:pt idx="33">
                  <c:v>-1.0937149937394266</c:v>
                </c:pt>
                <c:pt idx="34">
                  <c:v>-1.0505772762889909</c:v>
                </c:pt>
                <c:pt idx="35">
                  <c:v>-0.99592921435210446</c:v>
                </c:pt>
                <c:pt idx="36">
                  <c:v>-0.9303695435311895</c:v>
                </c:pt>
                <c:pt idx="37">
                  <c:v>-0.85461654929900333</c:v>
                </c:pt>
                <c:pt idx="38">
                  <c:v>-0.76950019731268704</c:v>
                </c:pt>
                <c:pt idx="39">
                  <c:v>-0.67595304013634416</c:v>
                </c:pt>
                <c:pt idx="40">
                  <c:v>-0.57499999999999984</c:v>
                </c:pt>
                <c:pt idx="41">
                  <c:v>-0.46774713953717045</c:v>
                </c:pt>
                <c:pt idx="42">
                  <c:v>-0.3553695435311896</c:v>
                </c:pt>
                <c:pt idx="43">
                  <c:v>-0.23909844444042319</c:v>
                </c:pt>
                <c:pt idx="44">
                  <c:v>-0.12020773275780179</c:v>
                </c:pt>
                <c:pt idx="45">
                  <c:v>-1.408920723144913E-16</c:v>
                </c:pt>
                <c:pt idx="46">
                  <c:v>0.12020773275780151</c:v>
                </c:pt>
                <c:pt idx="47">
                  <c:v>0.23909844444042341</c:v>
                </c:pt>
                <c:pt idx="48">
                  <c:v>0.35536954353118932</c:v>
                </c:pt>
                <c:pt idx="49">
                  <c:v>0.46774713953717018</c:v>
                </c:pt>
                <c:pt idx="50">
                  <c:v>0.57500000000000007</c:v>
                </c:pt>
                <c:pt idx="51">
                  <c:v>0.67595304013634394</c:v>
                </c:pt>
                <c:pt idx="52">
                  <c:v>0.76950019731268693</c:v>
                </c:pt>
                <c:pt idx="53">
                  <c:v>0.85461654929900344</c:v>
                </c:pt>
                <c:pt idx="54">
                  <c:v>0.93036954353118939</c:v>
                </c:pt>
                <c:pt idx="55">
                  <c:v>0.99592921435210402</c:v>
                </c:pt>
                <c:pt idx="56">
                  <c:v>1.0505772762889911</c:v>
                </c:pt>
                <c:pt idx="57">
                  <c:v>1.0937149937394264</c:v>
                </c:pt>
                <c:pt idx="58">
                  <c:v>1.1248697408438764</c:v>
                </c:pt>
                <c:pt idx="59">
                  <c:v>1.1437001796735142</c:v>
                </c:pt>
                <c:pt idx="60">
                  <c:v>1.1499999999999999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3607-4A96-894D-F168E73903E7}"/>
            </c:ext>
          </c:extLst>
        </c:ser>
        <c:ser>
          <c:idx val="2"/>
          <c:order val="2"/>
          <c:tx>
            <c:v>Hour</c:v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  <a:headEnd type="oval"/>
              <a:tailEnd type="arrow" w="sm" len="med"/>
            </a:ln>
            <a:effectLst/>
          </c:spPr>
          <c:marker>
            <c:symbol val="none"/>
          </c:marker>
          <c:xVal>
            <c:numRef>
              <c:f>(Zegary!$C$207,Zegary!$C$208)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xVal>
          <c:yVal>
            <c:numRef>
              <c:f>(Zegary!$D$207,Zegary!$D$208)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3607-4A96-894D-F168E73903E7}"/>
            </c:ext>
          </c:extLst>
        </c:ser>
        <c:ser>
          <c:idx val="3"/>
          <c:order val="3"/>
          <c:tx>
            <c:v>Minute</c:v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  <a:headEnd type="oval" w="sm" len="sm"/>
              <a:tailEnd type="arrow" w="sm" len="med"/>
            </a:ln>
            <a:effectLst/>
          </c:spPr>
          <c:marker>
            <c:symbol val="none"/>
          </c:marker>
          <c:xVal>
            <c:numRef>
              <c:f>(Zegary!$C$207,Zegary!$C$209)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xVal>
          <c:yVal>
            <c:numRef>
              <c:f>(Zegary!$D$207,Zegary!$D$209)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3607-4A96-894D-F168E73903E7}"/>
            </c:ext>
          </c:extLst>
        </c:ser>
        <c:ser>
          <c:idx val="5"/>
          <c:order val="4"/>
          <c:tx>
            <c:strRef>
              <c:f>Zegary!$A$210</c:f>
              <c:strCache>
                <c:ptCount val="1"/>
                <c:pt idx="0">
                  <c:v>PM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Zegary!$C$210</c:f>
              <c:numCache>
                <c:formatCode>General</c:formatCode>
                <c:ptCount val="1"/>
                <c:pt idx="0">
                  <c:v>0.95</c:v>
                </c:pt>
              </c:numCache>
            </c:numRef>
          </c:xVal>
          <c:yVal>
            <c:numRef>
              <c:f>Zegary!$D$210</c:f>
              <c:numCache>
                <c:formatCode>General</c:formatCode>
                <c:ptCount val="1"/>
                <c:pt idx="0">
                  <c:v>-1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3607-4A96-894D-F168E7390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117200"/>
        <c:axId val="513116544"/>
      </c:scatterChart>
      <c:valAx>
        <c:axId val="513117200"/>
        <c:scaling>
          <c:orientation val="minMax"/>
          <c:max val="1.2"/>
          <c:min val="-1.2"/>
        </c:scaling>
        <c:delete val="1"/>
        <c:axPos val="b"/>
        <c:numFmt formatCode="0.000" sourceLinked="1"/>
        <c:majorTickMark val="out"/>
        <c:minorTickMark val="none"/>
        <c:tickLblPos val="nextTo"/>
        <c:crossAx val="513116544"/>
        <c:crosses val="autoZero"/>
        <c:crossBetween val="midCat"/>
      </c:valAx>
      <c:valAx>
        <c:axId val="513116544"/>
        <c:scaling>
          <c:orientation val="minMax"/>
          <c:max val="1.2"/>
          <c:min val="-1.2"/>
        </c:scaling>
        <c:delete val="1"/>
        <c:axPos val="l"/>
        <c:numFmt formatCode="0.000" sourceLinked="1"/>
        <c:majorTickMark val="out"/>
        <c:minorTickMark val="none"/>
        <c:tickLblPos val="nextTo"/>
        <c:crossAx val="513117200"/>
        <c:crosses val="autoZero"/>
        <c:crossBetween val="midCat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095874703970443E-2"/>
          <c:y val="2.2889842632331903E-2"/>
          <c:w val="0.95380825059205909"/>
          <c:h val="0.95422031473533619"/>
        </c:manualLayout>
      </c:layout>
      <c:scatterChart>
        <c:scatterStyle val="smoothMarker"/>
        <c:varyColors val="0"/>
        <c:ser>
          <c:idx val="0"/>
          <c:order val="0"/>
          <c:tx>
            <c:v>Labels</c:v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01680AD2-8E9E-48BB-B297-75D2F1CD510F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2098-4E07-8694-CBAE48344BD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36B9D7E-22D6-4D21-9218-B50902C8D089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098-4E07-8694-CBAE48344BD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2E85152-D64D-4A67-BAAD-E5BB6F566D94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098-4E07-8694-CBAE48344BD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D314F4A-8A9C-4FD0-B728-915B800F3F0D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2098-4E07-8694-CBAE48344BD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28D240B-05FB-4F90-BAA9-2E642DB5B97F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098-4E07-8694-CBAE48344BD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6390BAA-9D58-4A72-9199-BE211E4197C4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098-4E07-8694-CBAE48344BD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DB8E455-3AF1-4C40-99A9-572160DFCC48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2098-4E07-8694-CBAE48344BD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56B166A-3091-4331-88F7-C240DBBF478D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098-4E07-8694-CBAE48344BD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513E1EF1-6660-48BE-B73F-CDE6B4A599D5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098-4E07-8694-CBAE48344BD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FEFDCD63-6D76-4790-A733-ECABD8D5E6EF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098-4E07-8694-CBAE48344BD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9769F084-CAB4-4A7B-AD84-05EBE92BD703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2098-4E07-8694-CBAE48344BD9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AC62FE23-C83A-400C-AACC-9D850C1A8C5E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098-4E07-8694-CBAE48344B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Zegary!$C$31:$C$42</c:f>
              <c:numCache>
                <c:formatCode>0.000</c:formatCode>
                <c:ptCount val="12"/>
                <c:pt idx="0">
                  <c:v>-1.7642137750684129E-16</c:v>
                </c:pt>
                <c:pt idx="1">
                  <c:v>0.48000000000000009</c:v>
                </c:pt>
                <c:pt idx="2">
                  <c:v>0.83138438763306111</c:v>
                </c:pt>
                <c:pt idx="3">
                  <c:v>0.96</c:v>
                </c:pt>
                <c:pt idx="4">
                  <c:v>0.83138438763306111</c:v>
                </c:pt>
                <c:pt idx="5">
                  <c:v>0.48000000000000009</c:v>
                </c:pt>
                <c:pt idx="6">
                  <c:v>5.8807125835613758E-17</c:v>
                </c:pt>
                <c:pt idx="7">
                  <c:v>-0.47999999999999976</c:v>
                </c:pt>
                <c:pt idx="8">
                  <c:v>-0.83138438763306111</c:v>
                </c:pt>
                <c:pt idx="9">
                  <c:v>-0.96</c:v>
                </c:pt>
                <c:pt idx="10">
                  <c:v>-0.83138438763306099</c:v>
                </c:pt>
                <c:pt idx="11">
                  <c:v>-0.48000000000000043</c:v>
                </c:pt>
              </c:numCache>
            </c:numRef>
          </c:xVal>
          <c:yVal>
            <c:numRef>
              <c:f>Zegary!$D$31:$D$42</c:f>
              <c:numCache>
                <c:formatCode>0.000</c:formatCode>
                <c:ptCount val="12"/>
                <c:pt idx="0">
                  <c:v>0.96</c:v>
                </c:pt>
                <c:pt idx="1">
                  <c:v>0.83138438763306099</c:v>
                </c:pt>
                <c:pt idx="2">
                  <c:v>0.47999999999999993</c:v>
                </c:pt>
                <c:pt idx="3">
                  <c:v>0</c:v>
                </c:pt>
                <c:pt idx="4">
                  <c:v>-0.47999999999999993</c:v>
                </c:pt>
                <c:pt idx="5">
                  <c:v>-0.83138438763306099</c:v>
                </c:pt>
                <c:pt idx="6">
                  <c:v>-0.96</c:v>
                </c:pt>
                <c:pt idx="7">
                  <c:v>-0.83138438763306111</c:v>
                </c:pt>
                <c:pt idx="8">
                  <c:v>-0.47999999999999993</c:v>
                </c:pt>
                <c:pt idx="9">
                  <c:v>-1.1761425167122752E-16</c:v>
                </c:pt>
                <c:pt idx="10">
                  <c:v>0.48000000000000009</c:v>
                </c:pt>
                <c:pt idx="11">
                  <c:v>0.83138438763306077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Zegary!$A$31:$A$42</c15:f>
                <c15:dlblRangeCache>
                  <c:ptCount val="12"/>
                  <c:pt idx="0">
                    <c:v>12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098-4E07-8694-CBAE48344BD9}"/>
            </c:ext>
          </c:extLst>
        </c:ser>
        <c:ser>
          <c:idx val="1"/>
          <c:order val="1"/>
          <c:tx>
            <c:v>Ticks</c:v>
          </c:tx>
          <c:spPr>
            <a:ln w="190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Zegary!$C$45:$C$105</c:f>
              <c:numCache>
                <c:formatCode>General</c:formatCode>
                <c:ptCount val="61"/>
                <c:pt idx="0">
                  <c:v>7.0446036157245651E-17</c:v>
                </c:pt>
                <c:pt idx="1">
                  <c:v>0.12020773275780147</c:v>
                </c:pt>
                <c:pt idx="2">
                  <c:v>0.23909844444042336</c:v>
                </c:pt>
                <c:pt idx="3">
                  <c:v>0.35536954353118955</c:v>
                </c:pt>
                <c:pt idx="4">
                  <c:v>0.46774713953717018</c:v>
                </c:pt>
                <c:pt idx="5">
                  <c:v>0.57500000000000007</c:v>
                </c:pt>
                <c:pt idx="6">
                  <c:v>0.67595304013634405</c:v>
                </c:pt>
                <c:pt idx="7">
                  <c:v>0.76950019731268693</c:v>
                </c:pt>
                <c:pt idx="8">
                  <c:v>0.85461654929900333</c:v>
                </c:pt>
                <c:pt idx="9">
                  <c:v>0.9303695435311895</c:v>
                </c:pt>
                <c:pt idx="10">
                  <c:v>0.99592921435210446</c:v>
                </c:pt>
                <c:pt idx="11">
                  <c:v>1.0505772762889909</c:v>
                </c:pt>
                <c:pt idx="12">
                  <c:v>1.0937149937394264</c:v>
                </c:pt>
                <c:pt idx="13">
                  <c:v>1.1248697408438764</c:v>
                </c:pt>
                <c:pt idx="14">
                  <c:v>1.1437001796735142</c:v>
                </c:pt>
                <c:pt idx="15">
                  <c:v>1.1499999999999999</c:v>
                </c:pt>
                <c:pt idx="16">
                  <c:v>1.1437001796735142</c:v>
                </c:pt>
                <c:pt idx="17">
                  <c:v>1.1248697408438764</c:v>
                </c:pt>
                <c:pt idx="18">
                  <c:v>1.0937149937394264</c:v>
                </c:pt>
                <c:pt idx="19">
                  <c:v>1.0505772762889909</c:v>
                </c:pt>
                <c:pt idx="20">
                  <c:v>0.99592921435210446</c:v>
                </c:pt>
                <c:pt idx="21">
                  <c:v>0.9303695435311895</c:v>
                </c:pt>
                <c:pt idx="22">
                  <c:v>0.85461654929900333</c:v>
                </c:pt>
                <c:pt idx="23">
                  <c:v>0.76950019731268693</c:v>
                </c:pt>
                <c:pt idx="24">
                  <c:v>0.67595304013634405</c:v>
                </c:pt>
                <c:pt idx="25">
                  <c:v>0.57500000000000007</c:v>
                </c:pt>
                <c:pt idx="26">
                  <c:v>0.46774713953717018</c:v>
                </c:pt>
                <c:pt idx="27">
                  <c:v>0.35536954353118955</c:v>
                </c:pt>
                <c:pt idx="28">
                  <c:v>0.23909844444042336</c:v>
                </c:pt>
                <c:pt idx="29">
                  <c:v>0.12020773275780147</c:v>
                </c:pt>
                <c:pt idx="30">
                  <c:v>7.0446036157245651E-17</c:v>
                </c:pt>
                <c:pt idx="31">
                  <c:v>-0.12020773275780158</c:v>
                </c:pt>
                <c:pt idx="32">
                  <c:v>-0.23909844444042322</c:v>
                </c:pt>
                <c:pt idx="33">
                  <c:v>-0.35536954353118944</c:v>
                </c:pt>
                <c:pt idx="34">
                  <c:v>-0.46774713953717029</c:v>
                </c:pt>
                <c:pt idx="35">
                  <c:v>-0.57499999999999973</c:v>
                </c:pt>
                <c:pt idx="36">
                  <c:v>-0.67595304013634394</c:v>
                </c:pt>
                <c:pt idx="37">
                  <c:v>-0.76950019731268693</c:v>
                </c:pt>
                <c:pt idx="38">
                  <c:v>-0.8546165492990031</c:v>
                </c:pt>
                <c:pt idx="39">
                  <c:v>-0.93036954353118939</c:v>
                </c:pt>
                <c:pt idx="40">
                  <c:v>-0.99592921435210446</c:v>
                </c:pt>
                <c:pt idx="41">
                  <c:v>-1.0505772762889909</c:v>
                </c:pt>
                <c:pt idx="42">
                  <c:v>-1.0937149937394264</c:v>
                </c:pt>
                <c:pt idx="43">
                  <c:v>-1.1248697408438764</c:v>
                </c:pt>
                <c:pt idx="44">
                  <c:v>-1.1437001796735142</c:v>
                </c:pt>
                <c:pt idx="45">
                  <c:v>-1.1499999999999999</c:v>
                </c:pt>
                <c:pt idx="46">
                  <c:v>-1.1437001796735142</c:v>
                </c:pt>
                <c:pt idx="47">
                  <c:v>-1.1248697408438764</c:v>
                </c:pt>
                <c:pt idx="48">
                  <c:v>-1.0937149937394266</c:v>
                </c:pt>
                <c:pt idx="49">
                  <c:v>-1.0505772762889909</c:v>
                </c:pt>
                <c:pt idx="50">
                  <c:v>-0.99592921435210435</c:v>
                </c:pt>
                <c:pt idx="51">
                  <c:v>-0.93036954353118961</c:v>
                </c:pt>
                <c:pt idx="52">
                  <c:v>-0.85461654929900333</c:v>
                </c:pt>
                <c:pt idx="53">
                  <c:v>-0.76950019731268682</c:v>
                </c:pt>
                <c:pt idx="54">
                  <c:v>-0.67595304013634416</c:v>
                </c:pt>
                <c:pt idx="55">
                  <c:v>-0.57500000000000051</c:v>
                </c:pt>
                <c:pt idx="56">
                  <c:v>-0.46774713953717006</c:v>
                </c:pt>
                <c:pt idx="57">
                  <c:v>-0.35536954353118966</c:v>
                </c:pt>
                <c:pt idx="58">
                  <c:v>-0.23909844444042375</c:v>
                </c:pt>
                <c:pt idx="59">
                  <c:v>-0.12020773275780136</c:v>
                </c:pt>
                <c:pt idx="60">
                  <c:v>-2.1133810847173693E-16</c:v>
                </c:pt>
              </c:numCache>
            </c:numRef>
          </c:xVal>
          <c:yVal>
            <c:numRef>
              <c:f>Zegary!$D$45:$D$105</c:f>
              <c:numCache>
                <c:formatCode>General</c:formatCode>
                <c:ptCount val="61"/>
                <c:pt idx="0">
                  <c:v>1.1499999999999999</c:v>
                </c:pt>
                <c:pt idx="1">
                  <c:v>1.1437001796735142</c:v>
                </c:pt>
                <c:pt idx="2">
                  <c:v>1.1248697408438764</c:v>
                </c:pt>
                <c:pt idx="3">
                  <c:v>1.0937149937394264</c:v>
                </c:pt>
                <c:pt idx="4">
                  <c:v>1.0505772762889909</c:v>
                </c:pt>
                <c:pt idx="5">
                  <c:v>0.99592921435210435</c:v>
                </c:pt>
                <c:pt idx="6">
                  <c:v>0.9303695435311895</c:v>
                </c:pt>
                <c:pt idx="7">
                  <c:v>0.85461654929900333</c:v>
                </c:pt>
                <c:pt idx="8">
                  <c:v>0.76950019731268693</c:v>
                </c:pt>
                <c:pt idx="9">
                  <c:v>0.67595304013634405</c:v>
                </c:pt>
                <c:pt idx="10">
                  <c:v>0.57499999999999984</c:v>
                </c:pt>
                <c:pt idx="11">
                  <c:v>0.46774713953717018</c:v>
                </c:pt>
                <c:pt idx="12">
                  <c:v>0.35536954353118949</c:v>
                </c:pt>
                <c:pt idx="13">
                  <c:v>0.23909844444042322</c:v>
                </c:pt>
                <c:pt idx="14">
                  <c:v>0.12020773275780149</c:v>
                </c:pt>
                <c:pt idx="15">
                  <c:v>0</c:v>
                </c:pt>
                <c:pt idx="16">
                  <c:v>-0.12020773275780149</c:v>
                </c:pt>
                <c:pt idx="17">
                  <c:v>-0.23909844444042322</c:v>
                </c:pt>
                <c:pt idx="18">
                  <c:v>-0.35536954353118949</c:v>
                </c:pt>
                <c:pt idx="19">
                  <c:v>-0.46774713953717018</c:v>
                </c:pt>
                <c:pt idx="20">
                  <c:v>-0.57499999999999984</c:v>
                </c:pt>
                <c:pt idx="21">
                  <c:v>-0.67595304013634405</c:v>
                </c:pt>
                <c:pt idx="22">
                  <c:v>-0.76950019731268693</c:v>
                </c:pt>
                <c:pt idx="23">
                  <c:v>-0.85461654929900333</c:v>
                </c:pt>
                <c:pt idx="24">
                  <c:v>-0.9303695435311895</c:v>
                </c:pt>
                <c:pt idx="25">
                  <c:v>-0.99592921435210435</c:v>
                </c:pt>
                <c:pt idx="26">
                  <c:v>-1.0505772762889909</c:v>
                </c:pt>
                <c:pt idx="27">
                  <c:v>-1.0937149937394264</c:v>
                </c:pt>
                <c:pt idx="28">
                  <c:v>-1.1248697408438764</c:v>
                </c:pt>
                <c:pt idx="29">
                  <c:v>-1.1437001796735142</c:v>
                </c:pt>
                <c:pt idx="30">
                  <c:v>-1.1499999999999999</c:v>
                </c:pt>
                <c:pt idx="31">
                  <c:v>-1.1437001796735142</c:v>
                </c:pt>
                <c:pt idx="32">
                  <c:v>-1.1248697408438764</c:v>
                </c:pt>
                <c:pt idx="33">
                  <c:v>-1.0937149937394266</c:v>
                </c:pt>
                <c:pt idx="34">
                  <c:v>-1.0505772762889909</c:v>
                </c:pt>
                <c:pt idx="35">
                  <c:v>-0.99592921435210446</c:v>
                </c:pt>
                <c:pt idx="36">
                  <c:v>-0.9303695435311895</c:v>
                </c:pt>
                <c:pt idx="37">
                  <c:v>-0.85461654929900333</c:v>
                </c:pt>
                <c:pt idx="38">
                  <c:v>-0.76950019731268704</c:v>
                </c:pt>
                <c:pt idx="39">
                  <c:v>-0.67595304013634416</c:v>
                </c:pt>
                <c:pt idx="40">
                  <c:v>-0.57499999999999984</c:v>
                </c:pt>
                <c:pt idx="41">
                  <c:v>-0.46774713953717045</c:v>
                </c:pt>
                <c:pt idx="42">
                  <c:v>-0.3553695435311896</c:v>
                </c:pt>
                <c:pt idx="43">
                  <c:v>-0.23909844444042319</c:v>
                </c:pt>
                <c:pt idx="44">
                  <c:v>-0.12020773275780179</c:v>
                </c:pt>
                <c:pt idx="45">
                  <c:v>-1.408920723144913E-16</c:v>
                </c:pt>
                <c:pt idx="46">
                  <c:v>0.12020773275780151</c:v>
                </c:pt>
                <c:pt idx="47">
                  <c:v>0.23909844444042341</c:v>
                </c:pt>
                <c:pt idx="48">
                  <c:v>0.35536954353118932</c:v>
                </c:pt>
                <c:pt idx="49">
                  <c:v>0.46774713953717018</c:v>
                </c:pt>
                <c:pt idx="50">
                  <c:v>0.57500000000000007</c:v>
                </c:pt>
                <c:pt idx="51">
                  <c:v>0.67595304013634394</c:v>
                </c:pt>
                <c:pt idx="52">
                  <c:v>0.76950019731268693</c:v>
                </c:pt>
                <c:pt idx="53">
                  <c:v>0.85461654929900344</c:v>
                </c:pt>
                <c:pt idx="54">
                  <c:v>0.93036954353118939</c:v>
                </c:pt>
                <c:pt idx="55">
                  <c:v>0.99592921435210402</c:v>
                </c:pt>
                <c:pt idx="56">
                  <c:v>1.0505772762889911</c:v>
                </c:pt>
                <c:pt idx="57">
                  <c:v>1.0937149937394264</c:v>
                </c:pt>
                <c:pt idx="58">
                  <c:v>1.1248697408438764</c:v>
                </c:pt>
                <c:pt idx="59">
                  <c:v>1.1437001796735142</c:v>
                </c:pt>
                <c:pt idx="60">
                  <c:v>1.1499999999999999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098-4E07-8694-CBAE48344BD9}"/>
            </c:ext>
          </c:extLst>
        </c:ser>
        <c:ser>
          <c:idx val="2"/>
          <c:order val="2"/>
          <c:tx>
            <c:v>Hour</c:v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  <a:headEnd type="oval"/>
              <a:tailEnd type="arrow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31750" cap="rnd">
                <a:solidFill>
                  <a:schemeClr val="accent1">
                    <a:lumMod val="75000"/>
                  </a:schemeClr>
                </a:solidFill>
                <a:round/>
                <a:headEnd type="oval"/>
                <a:tailEnd type="arrow"/>
              </a:ln>
              <a:effectLst/>
            </c:spPr>
            <c:extLst>
              <c:ext xmlns:c16="http://schemas.microsoft.com/office/drawing/2014/chart" uri="{C3380CC4-5D6E-409C-BE32-E72D297353CC}">
                <c16:uniqueId val="{00000006-2098-4E07-8694-CBAE48344BD9}"/>
              </c:ext>
            </c:extLst>
          </c:dPt>
          <c:xVal>
            <c:numRef>
              <c:f>(Zegary!$C$24,Zegary!$C$25)</c:f>
              <c:numCache>
                <c:formatCode>General</c:formatCode>
                <c:ptCount val="2"/>
                <c:pt idx="0">
                  <c:v>0</c:v>
                </c:pt>
                <c:pt idx="1">
                  <c:v>0.56848126359228779</c:v>
                </c:pt>
              </c:numCache>
            </c:numRef>
          </c:xVal>
          <c:yVal>
            <c:numRef>
              <c:f>(Zegary!$D$24,Zegary!$D$25)</c:f>
              <c:numCache>
                <c:formatCode>General</c:formatCode>
                <c:ptCount val="2"/>
                <c:pt idx="0">
                  <c:v>0</c:v>
                </c:pt>
                <c:pt idx="1">
                  <c:v>-0.19190897046390445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098-4E07-8694-CBAE48344BD9}"/>
            </c:ext>
          </c:extLst>
        </c:ser>
        <c:ser>
          <c:idx val="3"/>
          <c:order val="3"/>
          <c:tx>
            <c:v>Minute</c:v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  <a:headEnd type="oval"/>
              <a:tailEnd type="arrow"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31750" cap="rnd">
                <a:solidFill>
                  <a:schemeClr val="accent1">
                    <a:lumMod val="75000"/>
                  </a:schemeClr>
                </a:solidFill>
                <a:round/>
                <a:headEnd type="oval"/>
                <a:tailEnd type="arrow"/>
              </a:ln>
              <a:effectLst/>
            </c:spPr>
            <c:extLst>
              <c:ext xmlns:c16="http://schemas.microsoft.com/office/drawing/2014/chart" uri="{C3380CC4-5D6E-409C-BE32-E72D297353CC}">
                <c16:uniqueId val="{00000005-2098-4E07-8694-CBAE48344BD9}"/>
              </c:ext>
            </c:extLst>
          </c:dPt>
          <c:xVal>
            <c:numRef>
              <c:f>(Zegary!$C$24,Zegary!$C$26)</c:f>
              <c:numCache>
                <c:formatCode>General</c:formatCode>
                <c:ptCount val="2"/>
                <c:pt idx="0">
                  <c:v>0</c:v>
                </c:pt>
                <c:pt idx="1">
                  <c:v>-0.58880335528748085</c:v>
                </c:pt>
              </c:numCache>
            </c:numRef>
          </c:xVal>
          <c:yVal>
            <c:numRef>
              <c:f>(Zegary!$D$24,Zegary!$D$26)</c:f>
              <c:numCache>
                <c:formatCode>General</c:formatCode>
                <c:ptCount val="2"/>
                <c:pt idx="0">
                  <c:v>0</c:v>
                </c:pt>
                <c:pt idx="1">
                  <c:v>-0.61303393772466186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098-4E07-8694-CBAE48344BD9}"/>
            </c:ext>
          </c:extLst>
        </c:ser>
        <c:ser>
          <c:idx val="4"/>
          <c:order val="4"/>
          <c:tx>
            <c:v>Second</c:v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  <a:headEnd type="oval" w="sm" len="sm"/>
            </a:ln>
            <a:effectLst/>
          </c:spPr>
          <c:marker>
            <c:symbol val="none"/>
          </c:marker>
          <c:xVal>
            <c:numRef>
              <c:f>(Zegary!$C$24,Zegary!$C$27)</c:f>
              <c:numCache>
                <c:formatCode>General</c:formatCode>
                <c:ptCount val="2"/>
                <c:pt idx="0">
                  <c:v>0</c:v>
                </c:pt>
                <c:pt idx="1">
                  <c:v>0.88867182217515639</c:v>
                </c:pt>
              </c:numCache>
            </c:numRef>
          </c:xVal>
          <c:yVal>
            <c:numRef>
              <c:f>(Zegary!$D$24,Zegary!$D$27)</c:f>
              <c:numCache>
                <c:formatCode>General</c:formatCode>
                <c:ptCount val="2"/>
                <c:pt idx="0">
                  <c:v>0</c:v>
                </c:pt>
                <c:pt idx="1">
                  <c:v>-0.33580112041487764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098-4E07-8694-CBAE48344BD9}"/>
            </c:ext>
          </c:extLst>
        </c:ser>
        <c:ser>
          <c:idx val="5"/>
          <c:order val="5"/>
          <c:tx>
            <c:strRef>
              <c:f>Zegary!$A$28</c:f>
              <c:strCache>
                <c:ptCount val="1"/>
                <c:pt idx="0">
                  <c:v>PM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Zegary!$C$28</c:f>
              <c:numCache>
                <c:formatCode>General</c:formatCode>
                <c:ptCount val="1"/>
                <c:pt idx="0">
                  <c:v>0.95</c:v>
                </c:pt>
              </c:numCache>
            </c:numRef>
          </c:xVal>
          <c:yVal>
            <c:numRef>
              <c:f>Zegary!$D$28</c:f>
              <c:numCache>
                <c:formatCode>General</c:formatCode>
                <c:ptCount val="1"/>
                <c:pt idx="0">
                  <c:v>-1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098-4E07-8694-CBAE48344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117200"/>
        <c:axId val="513116544"/>
      </c:scatterChart>
      <c:valAx>
        <c:axId val="513117200"/>
        <c:scaling>
          <c:orientation val="minMax"/>
          <c:max val="1.2"/>
          <c:min val="-1.2"/>
        </c:scaling>
        <c:delete val="1"/>
        <c:axPos val="b"/>
        <c:numFmt formatCode="0.000" sourceLinked="1"/>
        <c:majorTickMark val="none"/>
        <c:minorTickMark val="none"/>
        <c:tickLblPos val="nextTo"/>
        <c:crossAx val="513116544"/>
        <c:crosses val="autoZero"/>
        <c:crossBetween val="midCat"/>
      </c:valAx>
      <c:valAx>
        <c:axId val="513116544"/>
        <c:scaling>
          <c:orientation val="minMax"/>
          <c:max val="1.2"/>
          <c:min val="-1.2"/>
        </c:scaling>
        <c:delete val="1"/>
        <c:axPos val="l"/>
        <c:numFmt formatCode="0.000" sourceLinked="1"/>
        <c:majorTickMark val="none"/>
        <c:minorTickMark val="none"/>
        <c:tickLblPos val="nextTo"/>
        <c:crossAx val="513117200"/>
        <c:crosses val="autoZero"/>
        <c:crossBetween val="midCat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095874703970443E-2"/>
          <c:y val="2.2889842632331903E-2"/>
          <c:w val="0.94414617836066672"/>
          <c:h val="0.95422031473533619"/>
        </c:manualLayout>
      </c:layout>
      <c:scatterChart>
        <c:scatterStyle val="smoothMarker"/>
        <c:varyColors val="0"/>
        <c:ser>
          <c:idx val="0"/>
          <c:order val="0"/>
          <c:tx>
            <c:v>Labels</c:v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624CB15A-591F-470A-A6F3-C369ED8C613E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BC69-4EBC-AE6F-57EC1B891A9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9CA7FBF-9869-413C-B529-DB071625BD07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BC69-4EBC-AE6F-57EC1B891A9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25C7F74-D18B-44BE-A0DF-13CFDDBAA3B4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BC69-4EBC-AE6F-57EC1B891A9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A748B72-E22D-471D-89BC-907B05CA49A6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BC69-4EBC-AE6F-57EC1B891A9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DE4A24E-51C9-461D-A1E8-988846C3C127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BC69-4EBC-AE6F-57EC1B891A9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CAB727E-48D4-4065-9C60-40B600686891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BC69-4EBC-AE6F-57EC1B891A9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9CDB89E-F357-4584-8837-A682AA1D6C7F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BC69-4EBC-AE6F-57EC1B891A9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4E4232A-8192-44E0-A38B-9A219DB59937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BC69-4EBC-AE6F-57EC1B891A9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30560B2-3317-4FFD-BB02-4C34C45FC528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BC69-4EBC-AE6F-57EC1B891A9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045C9CCC-224D-4088-B0AE-44A9DAD69CE3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BC69-4EBC-AE6F-57EC1B891A9F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38224089-E250-44B1-9B34-4EAFBFE082F6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BC69-4EBC-AE6F-57EC1B891A9F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D29E468E-0C0A-45E2-8ECB-89AE9637CA75}" type="CELLRANGE">
                      <a:rPr lang="pl-PL"/>
                      <a:pPr/>
                      <a:t>[ZAKRES KOMÓREK]</a:t>
                    </a:fld>
                    <a:endParaRPr lang="pl-PL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BC69-4EBC-AE6F-57EC1B891A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Zegary!$C$31:$C$42</c:f>
              <c:numCache>
                <c:formatCode>0.000</c:formatCode>
                <c:ptCount val="12"/>
                <c:pt idx="0">
                  <c:v>-1.7642137750684129E-16</c:v>
                </c:pt>
                <c:pt idx="1">
                  <c:v>0.48000000000000009</c:v>
                </c:pt>
                <c:pt idx="2">
                  <c:v>0.83138438763306111</c:v>
                </c:pt>
                <c:pt idx="3">
                  <c:v>0.96</c:v>
                </c:pt>
                <c:pt idx="4">
                  <c:v>0.83138438763306111</c:v>
                </c:pt>
                <c:pt idx="5">
                  <c:v>0.48000000000000009</c:v>
                </c:pt>
                <c:pt idx="6">
                  <c:v>5.8807125835613758E-17</c:v>
                </c:pt>
                <c:pt idx="7">
                  <c:v>-0.47999999999999976</c:v>
                </c:pt>
                <c:pt idx="8">
                  <c:v>-0.83138438763306111</c:v>
                </c:pt>
                <c:pt idx="9">
                  <c:v>-0.96</c:v>
                </c:pt>
                <c:pt idx="10">
                  <c:v>-0.83138438763306099</c:v>
                </c:pt>
                <c:pt idx="11">
                  <c:v>-0.48000000000000043</c:v>
                </c:pt>
              </c:numCache>
            </c:numRef>
          </c:xVal>
          <c:yVal>
            <c:numRef>
              <c:f>Zegary!$D$31:$D$42</c:f>
              <c:numCache>
                <c:formatCode>0.000</c:formatCode>
                <c:ptCount val="12"/>
                <c:pt idx="0">
                  <c:v>0.96</c:v>
                </c:pt>
                <c:pt idx="1">
                  <c:v>0.83138438763306099</c:v>
                </c:pt>
                <c:pt idx="2">
                  <c:v>0.47999999999999993</c:v>
                </c:pt>
                <c:pt idx="3">
                  <c:v>0</c:v>
                </c:pt>
                <c:pt idx="4">
                  <c:v>-0.47999999999999993</c:v>
                </c:pt>
                <c:pt idx="5">
                  <c:v>-0.83138438763306099</c:v>
                </c:pt>
                <c:pt idx="6">
                  <c:v>-0.96</c:v>
                </c:pt>
                <c:pt idx="7">
                  <c:v>-0.83138438763306111</c:v>
                </c:pt>
                <c:pt idx="8">
                  <c:v>-0.47999999999999993</c:v>
                </c:pt>
                <c:pt idx="9">
                  <c:v>-1.1761425167122752E-16</c:v>
                </c:pt>
                <c:pt idx="10">
                  <c:v>0.48000000000000009</c:v>
                </c:pt>
                <c:pt idx="11">
                  <c:v>0.83138438763306077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Zegary!$A$31:$A$42</c15:f>
                <c15:dlblRangeCache>
                  <c:ptCount val="12"/>
                  <c:pt idx="0">
                    <c:v>12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C-BC69-4EBC-AE6F-57EC1B891A9F}"/>
            </c:ext>
          </c:extLst>
        </c:ser>
        <c:ser>
          <c:idx val="1"/>
          <c:order val="1"/>
          <c:tx>
            <c:v>Ticks</c:v>
          </c:tx>
          <c:spPr>
            <a:ln w="190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Zegary!$C$45:$C$105</c:f>
              <c:numCache>
                <c:formatCode>General</c:formatCode>
                <c:ptCount val="61"/>
                <c:pt idx="0">
                  <c:v>7.0446036157245651E-17</c:v>
                </c:pt>
                <c:pt idx="1">
                  <c:v>0.12020773275780147</c:v>
                </c:pt>
                <c:pt idx="2">
                  <c:v>0.23909844444042336</c:v>
                </c:pt>
                <c:pt idx="3">
                  <c:v>0.35536954353118955</c:v>
                </c:pt>
                <c:pt idx="4">
                  <c:v>0.46774713953717018</c:v>
                </c:pt>
                <c:pt idx="5">
                  <c:v>0.57500000000000007</c:v>
                </c:pt>
                <c:pt idx="6">
                  <c:v>0.67595304013634405</c:v>
                </c:pt>
                <c:pt idx="7">
                  <c:v>0.76950019731268693</c:v>
                </c:pt>
                <c:pt idx="8">
                  <c:v>0.85461654929900333</c:v>
                </c:pt>
                <c:pt idx="9">
                  <c:v>0.9303695435311895</c:v>
                </c:pt>
                <c:pt idx="10">
                  <c:v>0.99592921435210446</c:v>
                </c:pt>
                <c:pt idx="11">
                  <c:v>1.0505772762889909</c:v>
                </c:pt>
                <c:pt idx="12">
                  <c:v>1.0937149937394264</c:v>
                </c:pt>
                <c:pt idx="13">
                  <c:v>1.1248697408438764</c:v>
                </c:pt>
                <c:pt idx="14">
                  <c:v>1.1437001796735142</c:v>
                </c:pt>
                <c:pt idx="15">
                  <c:v>1.1499999999999999</c:v>
                </c:pt>
                <c:pt idx="16">
                  <c:v>1.1437001796735142</c:v>
                </c:pt>
                <c:pt idx="17">
                  <c:v>1.1248697408438764</c:v>
                </c:pt>
                <c:pt idx="18">
                  <c:v>1.0937149937394264</c:v>
                </c:pt>
                <c:pt idx="19">
                  <c:v>1.0505772762889909</c:v>
                </c:pt>
                <c:pt idx="20">
                  <c:v>0.99592921435210446</c:v>
                </c:pt>
                <c:pt idx="21">
                  <c:v>0.9303695435311895</c:v>
                </c:pt>
                <c:pt idx="22">
                  <c:v>0.85461654929900333</c:v>
                </c:pt>
                <c:pt idx="23">
                  <c:v>0.76950019731268693</c:v>
                </c:pt>
                <c:pt idx="24">
                  <c:v>0.67595304013634405</c:v>
                </c:pt>
                <c:pt idx="25">
                  <c:v>0.57500000000000007</c:v>
                </c:pt>
                <c:pt idx="26">
                  <c:v>0.46774713953717018</c:v>
                </c:pt>
                <c:pt idx="27">
                  <c:v>0.35536954353118955</c:v>
                </c:pt>
                <c:pt idx="28">
                  <c:v>0.23909844444042336</c:v>
                </c:pt>
                <c:pt idx="29">
                  <c:v>0.12020773275780147</c:v>
                </c:pt>
                <c:pt idx="30">
                  <c:v>7.0446036157245651E-17</c:v>
                </c:pt>
                <c:pt idx="31">
                  <c:v>-0.12020773275780158</c:v>
                </c:pt>
                <c:pt idx="32">
                  <c:v>-0.23909844444042322</c:v>
                </c:pt>
                <c:pt idx="33">
                  <c:v>-0.35536954353118944</c:v>
                </c:pt>
                <c:pt idx="34">
                  <c:v>-0.46774713953717029</c:v>
                </c:pt>
                <c:pt idx="35">
                  <c:v>-0.57499999999999973</c:v>
                </c:pt>
                <c:pt idx="36">
                  <c:v>-0.67595304013634394</c:v>
                </c:pt>
                <c:pt idx="37">
                  <c:v>-0.76950019731268693</c:v>
                </c:pt>
                <c:pt idx="38">
                  <c:v>-0.8546165492990031</c:v>
                </c:pt>
                <c:pt idx="39">
                  <c:v>-0.93036954353118939</c:v>
                </c:pt>
                <c:pt idx="40">
                  <c:v>-0.99592921435210446</c:v>
                </c:pt>
                <c:pt idx="41">
                  <c:v>-1.0505772762889909</c:v>
                </c:pt>
                <c:pt idx="42">
                  <c:v>-1.0937149937394264</c:v>
                </c:pt>
                <c:pt idx="43">
                  <c:v>-1.1248697408438764</c:v>
                </c:pt>
                <c:pt idx="44">
                  <c:v>-1.1437001796735142</c:v>
                </c:pt>
                <c:pt idx="45">
                  <c:v>-1.1499999999999999</c:v>
                </c:pt>
                <c:pt idx="46">
                  <c:v>-1.1437001796735142</c:v>
                </c:pt>
                <c:pt idx="47">
                  <c:v>-1.1248697408438764</c:v>
                </c:pt>
                <c:pt idx="48">
                  <c:v>-1.0937149937394266</c:v>
                </c:pt>
                <c:pt idx="49">
                  <c:v>-1.0505772762889909</c:v>
                </c:pt>
                <c:pt idx="50">
                  <c:v>-0.99592921435210435</c:v>
                </c:pt>
                <c:pt idx="51">
                  <c:v>-0.93036954353118961</c:v>
                </c:pt>
                <c:pt idx="52">
                  <c:v>-0.85461654929900333</c:v>
                </c:pt>
                <c:pt idx="53">
                  <c:v>-0.76950019731268682</c:v>
                </c:pt>
                <c:pt idx="54">
                  <c:v>-0.67595304013634416</c:v>
                </c:pt>
                <c:pt idx="55">
                  <c:v>-0.57500000000000051</c:v>
                </c:pt>
                <c:pt idx="56">
                  <c:v>-0.46774713953717006</c:v>
                </c:pt>
                <c:pt idx="57">
                  <c:v>-0.35536954353118966</c:v>
                </c:pt>
                <c:pt idx="58">
                  <c:v>-0.23909844444042375</c:v>
                </c:pt>
                <c:pt idx="59">
                  <c:v>-0.12020773275780136</c:v>
                </c:pt>
                <c:pt idx="60">
                  <c:v>-2.1133810847173693E-16</c:v>
                </c:pt>
              </c:numCache>
            </c:numRef>
          </c:xVal>
          <c:yVal>
            <c:numRef>
              <c:f>Zegary!$D$45:$D$105</c:f>
              <c:numCache>
                <c:formatCode>General</c:formatCode>
                <c:ptCount val="61"/>
                <c:pt idx="0">
                  <c:v>1.1499999999999999</c:v>
                </c:pt>
                <c:pt idx="1">
                  <c:v>1.1437001796735142</c:v>
                </c:pt>
                <c:pt idx="2">
                  <c:v>1.1248697408438764</c:v>
                </c:pt>
                <c:pt idx="3">
                  <c:v>1.0937149937394264</c:v>
                </c:pt>
                <c:pt idx="4">
                  <c:v>1.0505772762889909</c:v>
                </c:pt>
                <c:pt idx="5">
                  <c:v>0.99592921435210435</c:v>
                </c:pt>
                <c:pt idx="6">
                  <c:v>0.9303695435311895</c:v>
                </c:pt>
                <c:pt idx="7">
                  <c:v>0.85461654929900333</c:v>
                </c:pt>
                <c:pt idx="8">
                  <c:v>0.76950019731268693</c:v>
                </c:pt>
                <c:pt idx="9">
                  <c:v>0.67595304013634405</c:v>
                </c:pt>
                <c:pt idx="10">
                  <c:v>0.57499999999999984</c:v>
                </c:pt>
                <c:pt idx="11">
                  <c:v>0.46774713953717018</c:v>
                </c:pt>
                <c:pt idx="12">
                  <c:v>0.35536954353118949</c:v>
                </c:pt>
                <c:pt idx="13">
                  <c:v>0.23909844444042322</c:v>
                </c:pt>
                <c:pt idx="14">
                  <c:v>0.12020773275780149</c:v>
                </c:pt>
                <c:pt idx="15">
                  <c:v>0</c:v>
                </c:pt>
                <c:pt idx="16">
                  <c:v>-0.12020773275780149</c:v>
                </c:pt>
                <c:pt idx="17">
                  <c:v>-0.23909844444042322</c:v>
                </c:pt>
                <c:pt idx="18">
                  <c:v>-0.35536954353118949</c:v>
                </c:pt>
                <c:pt idx="19">
                  <c:v>-0.46774713953717018</c:v>
                </c:pt>
                <c:pt idx="20">
                  <c:v>-0.57499999999999984</c:v>
                </c:pt>
                <c:pt idx="21">
                  <c:v>-0.67595304013634405</c:v>
                </c:pt>
                <c:pt idx="22">
                  <c:v>-0.76950019731268693</c:v>
                </c:pt>
                <c:pt idx="23">
                  <c:v>-0.85461654929900333</c:v>
                </c:pt>
                <c:pt idx="24">
                  <c:v>-0.9303695435311895</c:v>
                </c:pt>
                <c:pt idx="25">
                  <c:v>-0.99592921435210435</c:v>
                </c:pt>
                <c:pt idx="26">
                  <c:v>-1.0505772762889909</c:v>
                </c:pt>
                <c:pt idx="27">
                  <c:v>-1.0937149937394264</c:v>
                </c:pt>
                <c:pt idx="28">
                  <c:v>-1.1248697408438764</c:v>
                </c:pt>
                <c:pt idx="29">
                  <c:v>-1.1437001796735142</c:v>
                </c:pt>
                <c:pt idx="30">
                  <c:v>-1.1499999999999999</c:v>
                </c:pt>
                <c:pt idx="31">
                  <c:v>-1.1437001796735142</c:v>
                </c:pt>
                <c:pt idx="32">
                  <c:v>-1.1248697408438764</c:v>
                </c:pt>
                <c:pt idx="33">
                  <c:v>-1.0937149937394266</c:v>
                </c:pt>
                <c:pt idx="34">
                  <c:v>-1.0505772762889909</c:v>
                </c:pt>
                <c:pt idx="35">
                  <c:v>-0.99592921435210446</c:v>
                </c:pt>
                <c:pt idx="36">
                  <c:v>-0.9303695435311895</c:v>
                </c:pt>
                <c:pt idx="37">
                  <c:v>-0.85461654929900333</c:v>
                </c:pt>
                <c:pt idx="38">
                  <c:v>-0.76950019731268704</c:v>
                </c:pt>
                <c:pt idx="39">
                  <c:v>-0.67595304013634416</c:v>
                </c:pt>
                <c:pt idx="40">
                  <c:v>-0.57499999999999984</c:v>
                </c:pt>
                <c:pt idx="41">
                  <c:v>-0.46774713953717045</c:v>
                </c:pt>
                <c:pt idx="42">
                  <c:v>-0.3553695435311896</c:v>
                </c:pt>
                <c:pt idx="43">
                  <c:v>-0.23909844444042319</c:v>
                </c:pt>
                <c:pt idx="44">
                  <c:v>-0.12020773275780179</c:v>
                </c:pt>
                <c:pt idx="45">
                  <c:v>-1.408920723144913E-16</c:v>
                </c:pt>
                <c:pt idx="46">
                  <c:v>0.12020773275780151</c:v>
                </c:pt>
                <c:pt idx="47">
                  <c:v>0.23909844444042341</c:v>
                </c:pt>
                <c:pt idx="48">
                  <c:v>0.35536954353118932</c:v>
                </c:pt>
                <c:pt idx="49">
                  <c:v>0.46774713953717018</c:v>
                </c:pt>
                <c:pt idx="50">
                  <c:v>0.57500000000000007</c:v>
                </c:pt>
                <c:pt idx="51">
                  <c:v>0.67595304013634394</c:v>
                </c:pt>
                <c:pt idx="52">
                  <c:v>0.76950019731268693</c:v>
                </c:pt>
                <c:pt idx="53">
                  <c:v>0.85461654929900344</c:v>
                </c:pt>
                <c:pt idx="54">
                  <c:v>0.93036954353118939</c:v>
                </c:pt>
                <c:pt idx="55">
                  <c:v>0.99592921435210402</c:v>
                </c:pt>
                <c:pt idx="56">
                  <c:v>1.0505772762889911</c:v>
                </c:pt>
                <c:pt idx="57">
                  <c:v>1.0937149937394264</c:v>
                </c:pt>
                <c:pt idx="58">
                  <c:v>1.1248697408438764</c:v>
                </c:pt>
                <c:pt idx="59">
                  <c:v>1.1437001796735142</c:v>
                </c:pt>
                <c:pt idx="60">
                  <c:v>1.1499999999999999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BC69-4EBC-AE6F-57EC1B891A9F}"/>
            </c:ext>
          </c:extLst>
        </c:ser>
        <c:ser>
          <c:idx val="2"/>
          <c:order val="2"/>
          <c:tx>
            <c:v>Hour</c:v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  <a:headEnd type="oval"/>
              <a:tailEnd type="arrow" w="sm" len="med"/>
            </a:ln>
            <a:effectLst/>
          </c:spPr>
          <c:marker>
            <c:symbol val="none"/>
          </c:marker>
          <c:xVal>
            <c:numRef>
              <c:f>(Zegary!$C$117,Zegary!$C$118)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xVal>
          <c:yVal>
            <c:numRef>
              <c:f>(Zegary!$D$117,Zegary!$D$118)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BC69-4EBC-AE6F-57EC1B891A9F}"/>
            </c:ext>
          </c:extLst>
        </c:ser>
        <c:ser>
          <c:idx val="3"/>
          <c:order val="3"/>
          <c:tx>
            <c:v>Minute</c:v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  <a:headEnd type="oval" w="sm" len="sm"/>
              <a:tailEnd type="arrow" w="sm" len="med"/>
            </a:ln>
            <a:effectLst/>
          </c:spPr>
          <c:marker>
            <c:symbol val="none"/>
          </c:marker>
          <c:xVal>
            <c:numRef>
              <c:f>(Zegary!$C$117,Zegary!$C$119)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xVal>
          <c:yVal>
            <c:numRef>
              <c:f>(Zegary!$D$117,Zegary!$D$119)</c:f>
              <c:numCache>
                <c:formatCode>General</c:formatCode>
                <c:ptCount val="2"/>
                <c:pt idx="0">
                  <c:v>0</c:v>
                </c:pt>
                <c:pt idx="1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BC69-4EBC-AE6F-57EC1B891A9F}"/>
            </c:ext>
          </c:extLst>
        </c:ser>
        <c:ser>
          <c:idx val="5"/>
          <c:order val="4"/>
          <c:tx>
            <c:strRef>
              <c:f>Zegary!$A$120</c:f>
              <c:strCache>
                <c:ptCount val="1"/>
                <c:pt idx="0">
                  <c:v>PM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Zegary!$C$120</c:f>
              <c:numCache>
                <c:formatCode>General</c:formatCode>
                <c:ptCount val="1"/>
                <c:pt idx="0">
                  <c:v>0.95</c:v>
                </c:pt>
              </c:numCache>
            </c:numRef>
          </c:xVal>
          <c:yVal>
            <c:numRef>
              <c:f>Zegary!$D$120</c:f>
              <c:numCache>
                <c:formatCode>General</c:formatCode>
                <c:ptCount val="1"/>
                <c:pt idx="0">
                  <c:v>-1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BC69-4EBC-AE6F-57EC1B891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117200"/>
        <c:axId val="513116544"/>
      </c:scatterChart>
      <c:valAx>
        <c:axId val="513117200"/>
        <c:scaling>
          <c:orientation val="minMax"/>
          <c:max val="1.2"/>
          <c:min val="-1.2"/>
        </c:scaling>
        <c:delete val="1"/>
        <c:axPos val="b"/>
        <c:numFmt formatCode="0.000" sourceLinked="1"/>
        <c:majorTickMark val="out"/>
        <c:minorTickMark val="none"/>
        <c:tickLblPos val="nextTo"/>
        <c:crossAx val="513116544"/>
        <c:crosses val="autoZero"/>
        <c:crossBetween val="midCat"/>
      </c:valAx>
      <c:valAx>
        <c:axId val="513116544"/>
        <c:scaling>
          <c:orientation val="minMax"/>
          <c:max val="1.2"/>
          <c:min val="-1.2"/>
        </c:scaling>
        <c:delete val="1"/>
        <c:axPos val="l"/>
        <c:numFmt formatCode="0.000" sourceLinked="1"/>
        <c:majorTickMark val="out"/>
        <c:minorTickMark val="none"/>
        <c:tickLblPos val="nextTo"/>
        <c:crossAx val="513117200"/>
        <c:crosses val="autoZero"/>
        <c:crossBetween val="midCat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15</xdr:row>
      <xdr:rowOff>76200</xdr:rowOff>
    </xdr:from>
    <xdr:ext cx="1120313" cy="1104900"/>
    <xdr:graphicFrame macro="">
      <xdr:nvGraphicFramePr>
        <xdr:cNvPr id="5" name="Chart 4" title="Clock">
          <a:extLst>
            <a:ext uri="{FF2B5EF4-FFF2-40B4-BE49-F238E27FC236}">
              <a16:creationId xmlns:a16="http://schemas.microsoft.com/office/drawing/2014/main" id="{06CB00E4-5B01-4DBF-A338-69CA3AFE46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2</xdr:col>
      <xdr:colOff>19050</xdr:colOff>
      <xdr:row>15</xdr:row>
      <xdr:rowOff>76200</xdr:rowOff>
    </xdr:from>
    <xdr:ext cx="1120313" cy="1104900"/>
    <xdr:graphicFrame macro="">
      <xdr:nvGraphicFramePr>
        <xdr:cNvPr id="6" name="Chart 5" title="Clock">
          <a:extLst>
            <a:ext uri="{FF2B5EF4-FFF2-40B4-BE49-F238E27FC236}">
              <a16:creationId xmlns:a16="http://schemas.microsoft.com/office/drawing/2014/main" id="{C944737F-BA6B-44C8-BAED-C0A60F3DE0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3</xdr:col>
      <xdr:colOff>0</xdr:colOff>
      <xdr:row>15</xdr:row>
      <xdr:rowOff>76200</xdr:rowOff>
    </xdr:from>
    <xdr:ext cx="1120313" cy="1104900"/>
    <xdr:graphicFrame macro="">
      <xdr:nvGraphicFramePr>
        <xdr:cNvPr id="7" name="Chart 6" title="Clock">
          <a:extLst>
            <a:ext uri="{FF2B5EF4-FFF2-40B4-BE49-F238E27FC236}">
              <a16:creationId xmlns:a16="http://schemas.microsoft.com/office/drawing/2014/main" id="{D6C8F926-D005-419E-B576-9D7B564A06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4</xdr:col>
      <xdr:colOff>0</xdr:colOff>
      <xdr:row>15</xdr:row>
      <xdr:rowOff>76200</xdr:rowOff>
    </xdr:from>
    <xdr:ext cx="1120313" cy="1104900"/>
    <xdr:graphicFrame macro="">
      <xdr:nvGraphicFramePr>
        <xdr:cNvPr id="8" name="Chart 7" title="Clock">
          <a:extLst>
            <a:ext uri="{FF2B5EF4-FFF2-40B4-BE49-F238E27FC236}">
              <a16:creationId xmlns:a16="http://schemas.microsoft.com/office/drawing/2014/main" id="{FAAFA173-FDF4-4B87-991F-7C0C3C8252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5</xdr:col>
      <xdr:colOff>0</xdr:colOff>
      <xdr:row>15</xdr:row>
      <xdr:rowOff>76200</xdr:rowOff>
    </xdr:from>
    <xdr:ext cx="1120313" cy="1104900"/>
    <xdr:graphicFrame macro="">
      <xdr:nvGraphicFramePr>
        <xdr:cNvPr id="9" name="Chart 8" title="Clock">
          <a:extLst>
            <a:ext uri="{FF2B5EF4-FFF2-40B4-BE49-F238E27FC236}">
              <a16:creationId xmlns:a16="http://schemas.microsoft.com/office/drawing/2014/main" id="{E001EF2B-F10B-4C5C-90E0-9F234D3D9C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6</xdr:col>
      <xdr:colOff>0</xdr:colOff>
      <xdr:row>15</xdr:row>
      <xdr:rowOff>76200</xdr:rowOff>
    </xdr:from>
    <xdr:ext cx="1120313" cy="1104900"/>
    <xdr:graphicFrame macro="">
      <xdr:nvGraphicFramePr>
        <xdr:cNvPr id="10" name="Chart 9" title="Clock">
          <a:extLst>
            <a:ext uri="{FF2B5EF4-FFF2-40B4-BE49-F238E27FC236}">
              <a16:creationId xmlns:a16="http://schemas.microsoft.com/office/drawing/2014/main" id="{F27B84EE-1C5E-44AD-A201-B7AA9AB9F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7</xdr:col>
      <xdr:colOff>0</xdr:colOff>
      <xdr:row>15</xdr:row>
      <xdr:rowOff>76200</xdr:rowOff>
    </xdr:from>
    <xdr:ext cx="1120313" cy="1104900"/>
    <xdr:graphicFrame macro="">
      <xdr:nvGraphicFramePr>
        <xdr:cNvPr id="11" name="Chart 10" title="Clock">
          <a:extLst>
            <a:ext uri="{FF2B5EF4-FFF2-40B4-BE49-F238E27FC236}">
              <a16:creationId xmlns:a16="http://schemas.microsoft.com/office/drawing/2014/main" id="{7C508C28-EDE9-4D5D-B6FE-990EECE81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12</xdr:row>
      <xdr:rowOff>123825</xdr:rowOff>
    </xdr:from>
    <xdr:to>
      <xdr:col>3</xdr:col>
      <xdr:colOff>395470</xdr:colOff>
      <xdr:row>21</xdr:row>
      <xdr:rowOff>76200</xdr:rowOff>
    </xdr:to>
    <xdr:graphicFrame macro="">
      <xdr:nvGraphicFramePr>
        <xdr:cNvPr id="3" name="Chart 2" title="Clock">
          <a:extLst>
            <a:ext uri="{FF2B5EF4-FFF2-40B4-BE49-F238E27FC236}">
              <a16:creationId xmlns:a16="http://schemas.microsoft.com/office/drawing/2014/main" id="{10160E53-AF14-4071-84BE-046499BB3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504825</xdr:colOff>
      <xdr:row>108</xdr:row>
      <xdr:rowOff>95250</xdr:rowOff>
    </xdr:from>
    <xdr:ext cx="1120313" cy="1104900"/>
    <xdr:graphicFrame macro="">
      <xdr:nvGraphicFramePr>
        <xdr:cNvPr id="4" name="Chart 3" title="Clock">
          <a:extLst>
            <a:ext uri="{FF2B5EF4-FFF2-40B4-BE49-F238E27FC236}">
              <a16:creationId xmlns:a16="http://schemas.microsoft.com/office/drawing/2014/main" id="{0BFF73E8-9F7A-48F2-9403-11CBB9197E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</xdr:col>
      <xdr:colOff>504825</xdr:colOff>
      <xdr:row>123</xdr:row>
      <xdr:rowOff>95250</xdr:rowOff>
    </xdr:from>
    <xdr:ext cx="1120313" cy="1104900"/>
    <xdr:graphicFrame macro="">
      <xdr:nvGraphicFramePr>
        <xdr:cNvPr id="5" name="Chart 4" title="Clock">
          <a:extLst>
            <a:ext uri="{FF2B5EF4-FFF2-40B4-BE49-F238E27FC236}">
              <a16:creationId xmlns:a16="http://schemas.microsoft.com/office/drawing/2014/main" id="{C8CC5A15-5CFE-48B4-915F-7710FBF892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1</xdr:col>
      <xdr:colOff>504825</xdr:colOff>
      <xdr:row>138</xdr:row>
      <xdr:rowOff>95250</xdr:rowOff>
    </xdr:from>
    <xdr:ext cx="1120313" cy="1104900"/>
    <xdr:graphicFrame macro="">
      <xdr:nvGraphicFramePr>
        <xdr:cNvPr id="6" name="Chart 5" title="Clock">
          <a:extLst>
            <a:ext uri="{FF2B5EF4-FFF2-40B4-BE49-F238E27FC236}">
              <a16:creationId xmlns:a16="http://schemas.microsoft.com/office/drawing/2014/main" id="{5E697515-91C9-44F1-BF9D-57A8299C0F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1</xdr:col>
      <xdr:colOff>504825</xdr:colOff>
      <xdr:row>153</xdr:row>
      <xdr:rowOff>95250</xdr:rowOff>
    </xdr:from>
    <xdr:ext cx="1120313" cy="1104900"/>
    <xdr:graphicFrame macro="">
      <xdr:nvGraphicFramePr>
        <xdr:cNvPr id="7" name="Chart 6" title="Clock">
          <a:extLst>
            <a:ext uri="{FF2B5EF4-FFF2-40B4-BE49-F238E27FC236}">
              <a16:creationId xmlns:a16="http://schemas.microsoft.com/office/drawing/2014/main" id="{E3C6903D-28F4-44F7-9BC4-2C6711754F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1</xdr:col>
      <xdr:colOff>504825</xdr:colOff>
      <xdr:row>168</xdr:row>
      <xdr:rowOff>95250</xdr:rowOff>
    </xdr:from>
    <xdr:ext cx="1120313" cy="1104900"/>
    <xdr:graphicFrame macro="">
      <xdr:nvGraphicFramePr>
        <xdr:cNvPr id="8" name="Chart 7" title="Clock">
          <a:extLst>
            <a:ext uri="{FF2B5EF4-FFF2-40B4-BE49-F238E27FC236}">
              <a16:creationId xmlns:a16="http://schemas.microsoft.com/office/drawing/2014/main" id="{D8503070-A20F-4D04-BBE3-63AE794C7B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1</xdr:col>
      <xdr:colOff>504825</xdr:colOff>
      <xdr:row>183</xdr:row>
      <xdr:rowOff>95250</xdr:rowOff>
    </xdr:from>
    <xdr:ext cx="1120313" cy="1104900"/>
    <xdr:graphicFrame macro="">
      <xdr:nvGraphicFramePr>
        <xdr:cNvPr id="9" name="Chart 8" title="Clock">
          <a:extLst>
            <a:ext uri="{FF2B5EF4-FFF2-40B4-BE49-F238E27FC236}">
              <a16:creationId xmlns:a16="http://schemas.microsoft.com/office/drawing/2014/main" id="{FAF25BE6-83FA-4B77-8830-2557A86CF1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1</xdr:col>
      <xdr:colOff>504825</xdr:colOff>
      <xdr:row>198</xdr:row>
      <xdr:rowOff>95250</xdr:rowOff>
    </xdr:from>
    <xdr:ext cx="1120313" cy="1104900"/>
    <xdr:graphicFrame macro="">
      <xdr:nvGraphicFramePr>
        <xdr:cNvPr id="10" name="Chart 9" title="Clock">
          <a:extLst>
            <a:ext uri="{FF2B5EF4-FFF2-40B4-BE49-F238E27FC236}">
              <a16:creationId xmlns:a16="http://schemas.microsoft.com/office/drawing/2014/main" id="{43D21C61-D2E8-4202-A52C-6F19F7AA03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</xdr:row>
      <xdr:rowOff>104776</xdr:rowOff>
    </xdr:from>
    <xdr:to>
      <xdr:col>1</xdr:col>
      <xdr:colOff>5212241</xdr:colOff>
      <xdr:row>6</xdr:row>
      <xdr:rowOff>96249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37DF0F0-8A8E-21D1-A85B-9D8BE7EAA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50" y="581026"/>
          <a:ext cx="3907316" cy="934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ertex42 - Calendar Blue">
      <a:dk1>
        <a:sysClr val="windowText" lastClr="000000"/>
      </a:dk1>
      <a:lt1>
        <a:sysClr val="window" lastClr="FFFFFF"/>
      </a:lt1>
      <a:dk2>
        <a:srgbClr val="2B4575"/>
      </a:dk2>
      <a:lt2>
        <a:srgbClr val="F7F2E9"/>
      </a:lt2>
      <a:accent1>
        <a:srgbClr val="3A5D9C"/>
      </a:accent1>
      <a:accent2>
        <a:srgbClr val="C04E4E"/>
      </a:accent2>
      <a:accent3>
        <a:srgbClr val="E68422"/>
      </a:accent3>
      <a:accent4>
        <a:srgbClr val="846648"/>
      </a:accent4>
      <a:accent5>
        <a:srgbClr val="26AA26"/>
      </a:accent5>
      <a:accent6>
        <a:srgbClr val="7860B4"/>
      </a:accent6>
      <a:hlink>
        <a:srgbClr val="4C92AE"/>
      </a:hlink>
      <a:folHlink>
        <a:srgbClr val="969696"/>
      </a:folHlink>
    </a:clrScheme>
    <a:fontScheme name="Vertex42 Calendars">
      <a:majorFont>
        <a:latin typeface="Century Gothic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n.wikipedia.org/wiki/List_of_UTC_time_offsets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en.wikipedia.org/wiki/Daylight_saving_time_by_country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2"/>
  <sheetViews>
    <sheetView showGridLines="0" zoomScaleNormal="100" workbookViewId="0">
      <selection activeCell="I28" sqref="I28:XFD1048576"/>
    </sheetView>
  </sheetViews>
  <sheetFormatPr defaultRowHeight="14.25" x14ac:dyDescent="0.2"/>
  <cols>
    <col min="1" max="1" width="17.25" customWidth="1"/>
    <col min="2" max="2" width="15.75" customWidth="1"/>
    <col min="3" max="3" width="16.375" customWidth="1"/>
    <col min="4" max="8" width="15.75" customWidth="1"/>
    <col min="10" max="10" width="15.25" customWidth="1"/>
  </cols>
  <sheetData>
    <row r="1" spans="1:10" ht="33.75" customHeight="1" x14ac:dyDescent="0.2">
      <c r="A1" s="59" t="s">
        <v>29</v>
      </c>
      <c r="B1" s="60"/>
      <c r="C1" s="60"/>
      <c r="D1" s="60"/>
      <c r="E1" s="60"/>
      <c r="F1" s="60"/>
      <c r="G1" s="60"/>
      <c r="H1" s="60"/>
    </row>
    <row r="2" spans="1:10" ht="15" x14ac:dyDescent="0.25">
      <c r="A2" s="65"/>
      <c r="B2" s="58"/>
      <c r="C2" s="58"/>
      <c r="D2" s="58"/>
      <c r="E2" s="58"/>
      <c r="F2" s="58"/>
      <c r="G2" s="58"/>
      <c r="H2" s="66"/>
      <c r="J2" s="44" t="s">
        <v>42</v>
      </c>
    </row>
    <row r="3" spans="1:10" ht="17.25" customHeight="1" x14ac:dyDescent="0.2">
      <c r="J3" s="45" t="s">
        <v>43</v>
      </c>
    </row>
    <row r="4" spans="1:10" ht="20.25" customHeight="1" x14ac:dyDescent="0.2">
      <c r="B4" s="46" t="s">
        <v>20</v>
      </c>
      <c r="C4" s="22"/>
      <c r="D4" s="22"/>
      <c r="E4" s="46" t="s">
        <v>27</v>
      </c>
      <c r="J4" s="45" t="s">
        <v>44</v>
      </c>
    </row>
    <row r="5" spans="1:10" ht="21.75" customHeight="1" x14ac:dyDescent="0.2">
      <c r="A5" s="19" t="s">
        <v>28</v>
      </c>
      <c r="B5" s="63">
        <f ca="1">TODAY()</f>
        <v>45908</v>
      </c>
      <c r="D5" s="67"/>
      <c r="E5" s="68">
        <f ca="1">INT(B5+B6+D6/24)</f>
        <v>45908</v>
      </c>
      <c r="G5" s="1" t="s">
        <v>33</v>
      </c>
      <c r="H5" s="25">
        <f ca="1">TODAY()</f>
        <v>45908</v>
      </c>
      <c r="J5" s="45" t="s">
        <v>45</v>
      </c>
    </row>
    <row r="6" spans="1:10" ht="21.75" customHeight="1" x14ac:dyDescent="0.2">
      <c r="A6" s="19" t="s">
        <v>53</v>
      </c>
      <c r="B6" s="64">
        <f ca="1">NOW()-TODAY()</f>
        <v>0.65090798611345235</v>
      </c>
      <c r="C6" s="19" t="s">
        <v>52</v>
      </c>
      <c r="D6" s="79">
        <v>3</v>
      </c>
      <c r="E6" s="26">
        <f ca="1">B6+D6/24</f>
        <v>0.77590798611345235</v>
      </c>
      <c r="G6" s="19" t="s">
        <v>34</v>
      </c>
      <c r="H6" s="26">
        <f ca="1">MOD(NOW(),1)</f>
        <v>0.65090798611345235</v>
      </c>
      <c r="J6" s="45" t="s">
        <v>46</v>
      </c>
    </row>
    <row r="7" spans="1:10" ht="19.5" customHeight="1" x14ac:dyDescent="0.2">
      <c r="A7" s="19" t="s">
        <v>30</v>
      </c>
      <c r="B7" s="29">
        <f ca="1">B5+B6</f>
        <v>45908.650907986113</v>
      </c>
      <c r="E7" s="29">
        <f ca="1">E5+MOD(E6,1)</f>
        <v>45908.775907986113</v>
      </c>
      <c r="J7" s="45"/>
    </row>
    <row r="8" spans="1:10" ht="19.5" customHeight="1" x14ac:dyDescent="0.2">
      <c r="A8" s="19" t="s">
        <v>24</v>
      </c>
      <c r="B8" s="29" t="e">
        <f ca="1">B7-($B$11+IF($B$13="n/a",FALSE,IF($B$13&gt;$B$14,OR(B7&gt;=$B$13,B7&lt;=$B$14),AND(B7&gt;=$B$13,B7&lt;=$B$14))))/24</f>
        <v>#N/A</v>
      </c>
      <c r="E8" s="29" t="e">
        <f ca="1">E7-($B$11+IF($B$13="n/a",FALSE,IF($B$13&gt;$B$14,OR(E7&gt;=$B$13,E7&lt;=$B$14),AND(E7&gt;=$B$13,E7&lt;=$B$14))))/24</f>
        <v>#N/A</v>
      </c>
    </row>
    <row r="9" spans="1:10" x14ac:dyDescent="0.2">
      <c r="B9" s="69" t="s">
        <v>35</v>
      </c>
    </row>
    <row r="10" spans="1:10" ht="23.25" customHeight="1" x14ac:dyDescent="0.2">
      <c r="A10" s="75" t="s">
        <v>31</v>
      </c>
      <c r="B10" s="61" t="s">
        <v>19</v>
      </c>
      <c r="C10" s="61" t="s">
        <v>17</v>
      </c>
      <c r="D10" s="61" t="s">
        <v>0</v>
      </c>
      <c r="E10" s="61" t="s">
        <v>26</v>
      </c>
      <c r="F10" s="61" t="s">
        <v>1</v>
      </c>
      <c r="G10" s="61" t="s">
        <v>21</v>
      </c>
      <c r="H10" s="61" t="s">
        <v>18</v>
      </c>
    </row>
    <row r="11" spans="1:10" ht="19.5" customHeight="1" x14ac:dyDescent="0.2">
      <c r="A11" s="75" t="s">
        <v>32</v>
      </c>
      <c r="B11" s="62">
        <v>-7</v>
      </c>
      <c r="C11" s="62">
        <v>-6</v>
      </c>
      <c r="D11" s="62">
        <v>-5</v>
      </c>
      <c r="E11" s="62">
        <v>9</v>
      </c>
      <c r="F11" s="62">
        <v>-7</v>
      </c>
      <c r="G11" s="62">
        <v>10</v>
      </c>
      <c r="H11" s="62">
        <v>0</v>
      </c>
      <c r="J11" s="76" t="s">
        <v>40</v>
      </c>
    </row>
    <row r="12" spans="1:10" ht="19.5" customHeight="1" x14ac:dyDescent="0.2">
      <c r="A12" s="75" t="s">
        <v>25</v>
      </c>
      <c r="B12" s="62" t="s">
        <v>10</v>
      </c>
      <c r="C12" s="62" t="s">
        <v>9</v>
      </c>
      <c r="D12" s="62" t="s">
        <v>9</v>
      </c>
      <c r="E12" s="62" t="s">
        <v>7</v>
      </c>
      <c r="F12" s="62" t="s">
        <v>7</v>
      </c>
      <c r="G12" s="62" t="s">
        <v>2</v>
      </c>
      <c r="H12" s="62" t="s">
        <v>10</v>
      </c>
      <c r="J12" s="45" t="s">
        <v>41</v>
      </c>
    </row>
    <row r="13" spans="1:10" x14ac:dyDescent="0.2">
      <c r="A13" s="19" t="s">
        <v>47</v>
      </c>
      <c r="B13" s="42" t="e">
        <f>INDEX('DST Zasady'!$B$10:$B$21,MATCH(B12,'DST Zasady'!$D$10:$D$21,0))</f>
        <v>#N/A</v>
      </c>
      <c r="C13" s="42">
        <f ca="1">INDEX('DST Zasady'!$B$10:$B$21,MATCH(C12,'DST Zasady'!$D$10:$D$21,0))</f>
        <v>45725</v>
      </c>
      <c r="D13" s="42">
        <f ca="1">INDEX('DST Zasady'!$B$10:$B$21,MATCH(D12,'DST Zasady'!$D$10:$D$21,0))</f>
        <v>45725</v>
      </c>
      <c r="E13" s="42" t="str">
        <f>INDEX('DST Zasady'!$B$10:$B$21,MATCH(E12,'DST Zasady'!$D$10:$D$21,0))</f>
        <v>n/a</v>
      </c>
      <c r="F13" s="42" t="str">
        <f>INDEX('DST Zasady'!$B$10:$B$21,MATCH(F12,'DST Zasady'!$D$10:$D$21,0))</f>
        <v>n/a</v>
      </c>
      <c r="G13" s="42">
        <f ca="1">INDEX('DST Zasady'!$B$10:$B$21,MATCH(G12,'DST Zasady'!$D$10:$D$21,0))</f>
        <v>45935</v>
      </c>
      <c r="H13" s="42" t="e">
        <f>INDEX('DST Zasady'!$B$10:$B$21,MATCH(H12,'DST Zasady'!$D$10:$D$21,0))</f>
        <v>#N/A</v>
      </c>
    </row>
    <row r="14" spans="1:10" x14ac:dyDescent="0.2">
      <c r="A14" s="19" t="s">
        <v>48</v>
      </c>
      <c r="B14" s="42" t="e">
        <f>INDEX('DST Zasady'!$C$10:$C$21,MATCH(B12,'DST Zasady'!$D$10:$D$21,0))</f>
        <v>#N/A</v>
      </c>
      <c r="C14" s="42">
        <f ca="1">INDEX('DST Zasady'!$C$10:$C$21,MATCH(C12,'DST Zasady'!$D$10:$D$21,0))</f>
        <v>45963</v>
      </c>
      <c r="D14" s="42">
        <f ca="1">INDEX('DST Zasady'!$C$10:$C$21,MATCH(D12,'DST Zasady'!$D$10:$D$21,0))</f>
        <v>45963</v>
      </c>
      <c r="E14" s="42" t="str">
        <f>INDEX('DST Zasady'!$C$10:$C$21,MATCH(E12,'DST Zasady'!$D$10:$D$21,0))</f>
        <v>n/a</v>
      </c>
      <c r="F14" s="42" t="str">
        <f>INDEX('DST Zasady'!$C$10:$C$21,MATCH(F12,'DST Zasady'!$D$10:$D$21,0))</f>
        <v>n/a</v>
      </c>
      <c r="G14" s="42">
        <f ca="1">INDEX('DST Zasady'!$C$10:$C$21,MATCH(G12,'DST Zasady'!$D$10:$D$21,0))</f>
        <v>45753</v>
      </c>
      <c r="H14" s="42" t="e">
        <f>INDEX('DST Zasady'!$C$10:$C$21,MATCH(H12,'DST Zasady'!$D$10:$D$21,0))</f>
        <v>#N/A</v>
      </c>
    </row>
    <row r="15" spans="1:10" x14ac:dyDescent="0.2">
      <c r="A15" s="19" t="s">
        <v>49</v>
      </c>
      <c r="B15" s="43" t="e">
        <f t="shared" ref="B15:H15" si="0">1*IF(B13="n/a",FALSE,IF(B13&gt;B14,OR($B$7&gt;=B13,$B$7&lt;=B14),AND($B$7&gt;=B13,$B$7&lt;=B14)))</f>
        <v>#N/A</v>
      </c>
      <c r="C15" s="43">
        <f t="shared" ca="1" si="0"/>
        <v>1</v>
      </c>
      <c r="D15" s="43">
        <f t="shared" ca="1" si="0"/>
        <v>1</v>
      </c>
      <c r="E15" s="43">
        <f t="shared" si="0"/>
        <v>0</v>
      </c>
      <c r="F15" s="43">
        <f t="shared" si="0"/>
        <v>0</v>
      </c>
      <c r="G15" s="43">
        <f t="shared" ca="1" si="0"/>
        <v>0</v>
      </c>
      <c r="H15" s="43" t="e">
        <f t="shared" si="0"/>
        <v>#N/A</v>
      </c>
    </row>
    <row r="23" spans="1:11" ht="18.75" customHeight="1" x14ac:dyDescent="0.2">
      <c r="A23" s="74" t="s">
        <v>50</v>
      </c>
      <c r="B23" s="33" t="e">
        <f t="shared" ref="B23:H23" ca="1" si="1">$B$8+(B11+B15)/24</f>
        <v>#N/A</v>
      </c>
      <c r="C23" s="33" t="e">
        <f t="shared" ca="1" si="1"/>
        <v>#N/A</v>
      </c>
      <c r="D23" s="33" t="e">
        <f t="shared" ca="1" si="1"/>
        <v>#N/A</v>
      </c>
      <c r="E23" s="33" t="e">
        <f t="shared" ca="1" si="1"/>
        <v>#N/A</v>
      </c>
      <c r="F23" s="33" t="e">
        <f t="shared" ca="1" si="1"/>
        <v>#N/A</v>
      </c>
      <c r="G23" s="33" t="e">
        <f t="shared" ca="1" si="1"/>
        <v>#N/A</v>
      </c>
      <c r="H23" s="33" t="e">
        <f t="shared" ca="1" si="1"/>
        <v>#N/A</v>
      </c>
    </row>
    <row r="24" spans="1:11" ht="18.75" customHeight="1" x14ac:dyDescent="0.2">
      <c r="A24" s="74" t="s">
        <v>51</v>
      </c>
      <c r="B24" s="33" t="e">
        <f t="shared" ref="B24:H24" ca="1" si="2">$E$8+(B11+B15)/24</f>
        <v>#N/A</v>
      </c>
      <c r="C24" s="33" t="e">
        <f t="shared" ca="1" si="2"/>
        <v>#N/A</v>
      </c>
      <c r="D24" s="33" t="e">
        <f t="shared" ca="1" si="2"/>
        <v>#N/A</v>
      </c>
      <c r="E24" s="33" t="e">
        <f t="shared" ca="1" si="2"/>
        <v>#N/A</v>
      </c>
      <c r="F24" s="33" t="e">
        <f t="shared" ca="1" si="2"/>
        <v>#N/A</v>
      </c>
      <c r="G24" s="33" t="e">
        <f t="shared" ca="1" si="2"/>
        <v>#N/A</v>
      </c>
      <c r="H24" s="33" t="e">
        <f t="shared" ca="1" si="2"/>
        <v>#N/A</v>
      </c>
    </row>
    <row r="26" spans="1:11" ht="19.5" customHeight="1" x14ac:dyDescent="0.2">
      <c r="A26" s="19" t="s">
        <v>36</v>
      </c>
      <c r="B26" s="80">
        <v>0.25</v>
      </c>
      <c r="C26" s="80">
        <v>0.25</v>
      </c>
      <c r="D26" s="80">
        <v>0.25</v>
      </c>
      <c r="E26" s="80">
        <v>0.25</v>
      </c>
      <c r="F26" s="80">
        <v>0.25</v>
      </c>
      <c r="G26" s="80">
        <v>0.25</v>
      </c>
      <c r="H26" s="80">
        <v>0.25</v>
      </c>
      <c r="J26" s="71" t="s">
        <v>38</v>
      </c>
      <c r="K26" s="72">
        <v>1</v>
      </c>
    </row>
    <row r="27" spans="1:11" ht="19.5" customHeight="1" x14ac:dyDescent="0.2">
      <c r="A27" s="19" t="s">
        <v>37</v>
      </c>
      <c r="B27" s="80">
        <v>0.75</v>
      </c>
      <c r="C27" s="80">
        <v>0.75</v>
      </c>
      <c r="D27" s="80">
        <v>0.75</v>
      </c>
      <c r="E27" s="80">
        <v>0.75</v>
      </c>
      <c r="F27" s="80">
        <v>0.75</v>
      </c>
      <c r="G27" s="80">
        <v>0.75</v>
      </c>
      <c r="H27" s="80">
        <v>0.75</v>
      </c>
      <c r="J27" s="71" t="s">
        <v>39</v>
      </c>
      <c r="K27" s="72">
        <v>3</v>
      </c>
    </row>
    <row r="29" spans="1:11" ht="15.75" customHeight="1" x14ac:dyDescent="0.25">
      <c r="A29" s="27" t="s">
        <v>15</v>
      </c>
      <c r="B29" s="27"/>
      <c r="C29" s="27"/>
      <c r="D29" s="27"/>
      <c r="E29" s="27"/>
      <c r="F29" s="27"/>
      <c r="G29" s="27"/>
      <c r="H29" s="27"/>
    </row>
    <row r="30" spans="1:11" hidden="1" x14ac:dyDescent="0.2">
      <c r="A30" s="32" t="s">
        <v>14</v>
      </c>
      <c r="B30" s="30">
        <f ca="1">B5</f>
        <v>45908</v>
      </c>
      <c r="C30" s="31"/>
      <c r="D30" s="31"/>
      <c r="E30" s="31"/>
      <c r="F30" s="31"/>
      <c r="G30" s="31"/>
      <c r="H30" s="31"/>
    </row>
    <row r="31" spans="1:11" hidden="1" x14ac:dyDescent="0.2">
      <c r="A31" s="32" t="s">
        <v>13</v>
      </c>
      <c r="B31" s="30" t="e">
        <f ca="1">B30-(B11+IF(B14="n/a",FALSE,IF(B14&gt;B14,OR(B30&gt;=B14,B30&lt;=B14),AND(B30&gt;=B14,B30&lt;=B14))))/24</f>
        <v>#N/A</v>
      </c>
      <c r="C31" s="31"/>
      <c r="D31" s="31"/>
      <c r="E31" s="31"/>
      <c r="F31" s="31"/>
      <c r="G31" s="31"/>
      <c r="H31" s="31"/>
    </row>
    <row r="32" spans="1:11" hidden="1" x14ac:dyDescent="0.2">
      <c r="A32" s="32" t="s">
        <v>12</v>
      </c>
      <c r="B32" s="30" t="e">
        <f t="shared" ref="B32:H32" ca="1" si="3">$B$31+(B11+B15)/24</f>
        <v>#N/A</v>
      </c>
      <c r="C32" s="30" t="e">
        <f t="shared" ca="1" si="3"/>
        <v>#N/A</v>
      </c>
      <c r="D32" s="30" t="e">
        <f t="shared" ca="1" si="3"/>
        <v>#N/A</v>
      </c>
      <c r="E32" s="30" t="e">
        <f t="shared" ca="1" si="3"/>
        <v>#N/A</v>
      </c>
      <c r="F32" s="30" t="e">
        <f t="shared" ca="1" si="3"/>
        <v>#N/A</v>
      </c>
      <c r="G32" s="30" t="e">
        <f t="shared" ca="1" si="3"/>
        <v>#N/A</v>
      </c>
      <c r="H32" s="30" t="e">
        <f t="shared" ca="1" si="3"/>
        <v>#N/A</v>
      </c>
    </row>
    <row r="33" spans="1:10" ht="18.75" customHeight="1" thickBot="1" x14ac:dyDescent="0.25">
      <c r="A33" s="28" t="s">
        <v>16</v>
      </c>
      <c r="B33" s="28" t="str">
        <f t="shared" ref="B33:H33" si="4">B10</f>
        <v>Denver</v>
      </c>
      <c r="C33" s="28" t="str">
        <f t="shared" si="4"/>
        <v>St. Louis</v>
      </c>
      <c r="D33" s="28" t="str">
        <f t="shared" si="4"/>
        <v>New York</v>
      </c>
      <c r="E33" s="28" t="str">
        <f t="shared" si="4"/>
        <v>Tokyo, Japan</v>
      </c>
      <c r="F33" s="28" t="str">
        <f t="shared" si="4"/>
        <v>Arizona</v>
      </c>
      <c r="G33" s="28" t="str">
        <f t="shared" si="4"/>
        <v>Sydney, AU</v>
      </c>
      <c r="H33" s="28" t="str">
        <f t="shared" si="4"/>
        <v>London, UK</v>
      </c>
    </row>
    <row r="34" spans="1:10" x14ac:dyDescent="0.2">
      <c r="A34" s="20" t="e">
        <f ca="1">B31</f>
        <v>#N/A</v>
      </c>
      <c r="B34" s="23" t="e">
        <f t="shared" ref="B34:H34" ca="1" si="5">B32</f>
        <v>#N/A</v>
      </c>
      <c r="C34" s="23" t="e">
        <f t="shared" ca="1" si="5"/>
        <v>#N/A</v>
      </c>
      <c r="D34" s="23" t="e">
        <f t="shared" ca="1" si="5"/>
        <v>#N/A</v>
      </c>
      <c r="E34" s="23" t="e">
        <f t="shared" ca="1" si="5"/>
        <v>#N/A</v>
      </c>
      <c r="F34" s="23" t="e">
        <f t="shared" ca="1" si="5"/>
        <v>#N/A</v>
      </c>
      <c r="G34" s="23" t="e">
        <f t="shared" ca="1" si="5"/>
        <v>#N/A</v>
      </c>
      <c r="H34" s="23" t="e">
        <f t="shared" ca="1" si="5"/>
        <v>#N/A</v>
      </c>
    </row>
    <row r="35" spans="1:10" x14ac:dyDescent="0.2">
      <c r="A35" s="20" t="e">
        <f ca="1">A34+1/24</f>
        <v>#N/A</v>
      </c>
      <c r="B35" s="23" t="e">
        <f ca="1">B34+1/24</f>
        <v>#N/A</v>
      </c>
      <c r="C35" s="23" t="e">
        <f t="shared" ref="C35:H50" ca="1" si="6">C34+1/24</f>
        <v>#N/A</v>
      </c>
      <c r="D35" s="23" t="e">
        <f t="shared" ca="1" si="6"/>
        <v>#N/A</v>
      </c>
      <c r="E35" s="23" t="e">
        <f t="shared" ca="1" si="6"/>
        <v>#N/A</v>
      </c>
      <c r="F35" s="23" t="e">
        <f t="shared" ca="1" si="6"/>
        <v>#N/A</v>
      </c>
      <c r="G35" s="23" t="e">
        <f t="shared" ca="1" si="6"/>
        <v>#N/A</v>
      </c>
      <c r="H35" s="23" t="e">
        <f t="shared" ca="1" si="6"/>
        <v>#N/A</v>
      </c>
      <c r="J35" s="24"/>
    </row>
    <row r="36" spans="1:10" x14ac:dyDescent="0.2">
      <c r="A36" s="20" t="e">
        <f t="shared" ref="A36:H51" ca="1" si="7">A35+1/24</f>
        <v>#N/A</v>
      </c>
      <c r="B36" s="23" t="e">
        <f t="shared" ca="1" si="7"/>
        <v>#N/A</v>
      </c>
      <c r="C36" s="23" t="e">
        <f t="shared" ca="1" si="6"/>
        <v>#N/A</v>
      </c>
      <c r="D36" s="23" t="e">
        <f t="shared" ca="1" si="6"/>
        <v>#N/A</v>
      </c>
      <c r="E36" s="23" t="e">
        <f t="shared" ca="1" si="6"/>
        <v>#N/A</v>
      </c>
      <c r="F36" s="23" t="e">
        <f t="shared" ca="1" si="6"/>
        <v>#N/A</v>
      </c>
      <c r="G36" s="23" t="e">
        <f t="shared" ca="1" si="6"/>
        <v>#N/A</v>
      </c>
      <c r="H36" s="23" t="e">
        <f t="shared" ca="1" si="6"/>
        <v>#N/A</v>
      </c>
    </row>
    <row r="37" spans="1:10" x14ac:dyDescent="0.2">
      <c r="A37" s="20" t="e">
        <f t="shared" ca="1" si="7"/>
        <v>#N/A</v>
      </c>
      <c r="B37" s="23" t="e">
        <f t="shared" ca="1" si="7"/>
        <v>#N/A</v>
      </c>
      <c r="C37" s="23" t="e">
        <f t="shared" ca="1" si="6"/>
        <v>#N/A</v>
      </c>
      <c r="D37" s="23" t="e">
        <f t="shared" ca="1" si="6"/>
        <v>#N/A</v>
      </c>
      <c r="E37" s="23" t="e">
        <f t="shared" ca="1" si="6"/>
        <v>#N/A</v>
      </c>
      <c r="F37" s="23" t="e">
        <f t="shared" ca="1" si="6"/>
        <v>#N/A</v>
      </c>
      <c r="G37" s="23" t="e">
        <f t="shared" ca="1" si="6"/>
        <v>#N/A</v>
      </c>
      <c r="H37" s="23" t="e">
        <f t="shared" ca="1" si="6"/>
        <v>#N/A</v>
      </c>
    </row>
    <row r="38" spans="1:10" x14ac:dyDescent="0.2">
      <c r="A38" s="20" t="e">
        <f t="shared" ca="1" si="7"/>
        <v>#N/A</v>
      </c>
      <c r="B38" s="23" t="e">
        <f t="shared" ca="1" si="7"/>
        <v>#N/A</v>
      </c>
      <c r="C38" s="23" t="e">
        <f t="shared" ca="1" si="6"/>
        <v>#N/A</v>
      </c>
      <c r="D38" s="23" t="e">
        <f t="shared" ca="1" si="6"/>
        <v>#N/A</v>
      </c>
      <c r="E38" s="23" t="e">
        <f t="shared" ca="1" si="6"/>
        <v>#N/A</v>
      </c>
      <c r="F38" s="23" t="e">
        <f t="shared" ca="1" si="6"/>
        <v>#N/A</v>
      </c>
      <c r="G38" s="23" t="e">
        <f t="shared" ca="1" si="6"/>
        <v>#N/A</v>
      </c>
      <c r="H38" s="23" t="e">
        <f t="shared" ca="1" si="6"/>
        <v>#N/A</v>
      </c>
    </row>
    <row r="39" spans="1:10" x14ac:dyDescent="0.2">
      <c r="A39" s="20" t="e">
        <f t="shared" ca="1" si="7"/>
        <v>#N/A</v>
      </c>
      <c r="B39" s="23" t="e">
        <f t="shared" ca="1" si="7"/>
        <v>#N/A</v>
      </c>
      <c r="C39" s="23" t="e">
        <f t="shared" ca="1" si="6"/>
        <v>#N/A</v>
      </c>
      <c r="D39" s="23" t="e">
        <f t="shared" ca="1" si="6"/>
        <v>#N/A</v>
      </c>
      <c r="E39" s="23" t="e">
        <f t="shared" ca="1" si="6"/>
        <v>#N/A</v>
      </c>
      <c r="F39" s="23" t="e">
        <f t="shared" ca="1" si="6"/>
        <v>#N/A</v>
      </c>
      <c r="G39" s="23" t="e">
        <f t="shared" ca="1" si="6"/>
        <v>#N/A</v>
      </c>
      <c r="H39" s="23" t="e">
        <f t="shared" ca="1" si="6"/>
        <v>#N/A</v>
      </c>
    </row>
    <row r="40" spans="1:10" x14ac:dyDescent="0.2">
      <c r="A40" s="20" t="e">
        <f t="shared" ca="1" si="7"/>
        <v>#N/A</v>
      </c>
      <c r="B40" s="23" t="e">
        <f t="shared" ca="1" si="7"/>
        <v>#N/A</v>
      </c>
      <c r="C40" s="23" t="e">
        <f t="shared" ca="1" si="6"/>
        <v>#N/A</v>
      </c>
      <c r="D40" s="23" t="e">
        <f t="shared" ca="1" si="6"/>
        <v>#N/A</v>
      </c>
      <c r="E40" s="23" t="e">
        <f t="shared" ca="1" si="6"/>
        <v>#N/A</v>
      </c>
      <c r="F40" s="23" t="e">
        <f t="shared" ca="1" si="6"/>
        <v>#N/A</v>
      </c>
      <c r="G40" s="23" t="e">
        <f t="shared" ca="1" si="6"/>
        <v>#N/A</v>
      </c>
      <c r="H40" s="23" t="e">
        <f t="shared" ca="1" si="6"/>
        <v>#N/A</v>
      </c>
    </row>
    <row r="41" spans="1:10" x14ac:dyDescent="0.2">
      <c r="A41" s="20" t="e">
        <f t="shared" ca="1" si="7"/>
        <v>#N/A</v>
      </c>
      <c r="B41" s="23" t="e">
        <f t="shared" ca="1" si="7"/>
        <v>#N/A</v>
      </c>
      <c r="C41" s="23" t="e">
        <f t="shared" ca="1" si="6"/>
        <v>#N/A</v>
      </c>
      <c r="D41" s="23" t="e">
        <f t="shared" ca="1" si="6"/>
        <v>#N/A</v>
      </c>
      <c r="E41" s="23" t="e">
        <f t="shared" ca="1" si="6"/>
        <v>#N/A</v>
      </c>
      <c r="F41" s="23" t="e">
        <f t="shared" ca="1" si="6"/>
        <v>#N/A</v>
      </c>
      <c r="G41" s="23" t="e">
        <f t="shared" ca="1" si="6"/>
        <v>#N/A</v>
      </c>
      <c r="H41" s="23" t="e">
        <f t="shared" ca="1" si="6"/>
        <v>#N/A</v>
      </c>
    </row>
    <row r="42" spans="1:10" x14ac:dyDescent="0.2">
      <c r="A42" s="20" t="e">
        <f t="shared" ca="1" si="7"/>
        <v>#N/A</v>
      </c>
      <c r="B42" s="23" t="e">
        <f t="shared" ca="1" si="7"/>
        <v>#N/A</v>
      </c>
      <c r="C42" s="23" t="e">
        <f t="shared" ca="1" si="6"/>
        <v>#N/A</v>
      </c>
      <c r="D42" s="23" t="e">
        <f t="shared" ca="1" si="6"/>
        <v>#N/A</v>
      </c>
      <c r="E42" s="23" t="e">
        <f t="shared" ca="1" si="6"/>
        <v>#N/A</v>
      </c>
      <c r="F42" s="23" t="e">
        <f t="shared" ca="1" si="6"/>
        <v>#N/A</v>
      </c>
      <c r="G42" s="23" t="e">
        <f t="shared" ca="1" si="6"/>
        <v>#N/A</v>
      </c>
      <c r="H42" s="23" t="e">
        <f t="shared" ca="1" si="6"/>
        <v>#N/A</v>
      </c>
    </row>
    <row r="43" spans="1:10" x14ac:dyDescent="0.2">
      <c r="A43" s="20" t="e">
        <f t="shared" ca="1" si="7"/>
        <v>#N/A</v>
      </c>
      <c r="B43" s="23" t="e">
        <f t="shared" ca="1" si="7"/>
        <v>#N/A</v>
      </c>
      <c r="C43" s="23" t="e">
        <f t="shared" ca="1" si="6"/>
        <v>#N/A</v>
      </c>
      <c r="D43" s="23" t="e">
        <f t="shared" ca="1" si="6"/>
        <v>#N/A</v>
      </c>
      <c r="E43" s="23" t="e">
        <f t="shared" ca="1" si="6"/>
        <v>#N/A</v>
      </c>
      <c r="F43" s="23" t="e">
        <f t="shared" ca="1" si="6"/>
        <v>#N/A</v>
      </c>
      <c r="G43" s="23" t="e">
        <f t="shared" ca="1" si="6"/>
        <v>#N/A</v>
      </c>
      <c r="H43" s="23" t="e">
        <f t="shared" ca="1" si="6"/>
        <v>#N/A</v>
      </c>
    </row>
    <row r="44" spans="1:10" x14ac:dyDescent="0.2">
      <c r="A44" s="20" t="e">
        <f t="shared" ca="1" si="7"/>
        <v>#N/A</v>
      </c>
      <c r="B44" s="23" t="e">
        <f t="shared" ca="1" si="7"/>
        <v>#N/A</v>
      </c>
      <c r="C44" s="23" t="e">
        <f t="shared" ca="1" si="6"/>
        <v>#N/A</v>
      </c>
      <c r="D44" s="23" t="e">
        <f t="shared" ca="1" si="6"/>
        <v>#N/A</v>
      </c>
      <c r="E44" s="23" t="e">
        <f t="shared" ca="1" si="6"/>
        <v>#N/A</v>
      </c>
      <c r="F44" s="23" t="e">
        <f t="shared" ca="1" si="6"/>
        <v>#N/A</v>
      </c>
      <c r="G44" s="23" t="e">
        <f t="shared" ca="1" si="6"/>
        <v>#N/A</v>
      </c>
      <c r="H44" s="23" t="e">
        <f t="shared" ca="1" si="6"/>
        <v>#N/A</v>
      </c>
    </row>
    <row r="45" spans="1:10" x14ac:dyDescent="0.2">
      <c r="A45" s="20" t="e">
        <f t="shared" ca="1" si="7"/>
        <v>#N/A</v>
      </c>
      <c r="B45" s="23" t="e">
        <f t="shared" ca="1" si="7"/>
        <v>#N/A</v>
      </c>
      <c r="C45" s="23" t="e">
        <f t="shared" ca="1" si="6"/>
        <v>#N/A</v>
      </c>
      <c r="D45" s="23" t="e">
        <f t="shared" ca="1" si="6"/>
        <v>#N/A</v>
      </c>
      <c r="E45" s="23" t="e">
        <f t="shared" ca="1" si="6"/>
        <v>#N/A</v>
      </c>
      <c r="F45" s="23" t="e">
        <f t="shared" ca="1" si="6"/>
        <v>#N/A</v>
      </c>
      <c r="G45" s="23" t="e">
        <f t="shared" ca="1" si="6"/>
        <v>#N/A</v>
      </c>
      <c r="H45" s="23" t="e">
        <f t="shared" ca="1" si="6"/>
        <v>#N/A</v>
      </c>
    </row>
    <row r="46" spans="1:10" x14ac:dyDescent="0.2">
      <c r="A46" s="20" t="e">
        <f t="shared" ca="1" si="7"/>
        <v>#N/A</v>
      </c>
      <c r="B46" s="23" t="e">
        <f t="shared" ca="1" si="7"/>
        <v>#N/A</v>
      </c>
      <c r="C46" s="23" t="e">
        <f t="shared" ca="1" si="6"/>
        <v>#N/A</v>
      </c>
      <c r="D46" s="23" t="e">
        <f t="shared" ca="1" si="6"/>
        <v>#N/A</v>
      </c>
      <c r="E46" s="23" t="e">
        <f t="shared" ca="1" si="6"/>
        <v>#N/A</v>
      </c>
      <c r="F46" s="23" t="e">
        <f t="shared" ca="1" si="6"/>
        <v>#N/A</v>
      </c>
      <c r="G46" s="23" t="e">
        <f t="shared" ca="1" si="6"/>
        <v>#N/A</v>
      </c>
      <c r="H46" s="23" t="e">
        <f t="shared" ca="1" si="6"/>
        <v>#N/A</v>
      </c>
    </row>
    <row r="47" spans="1:10" x14ac:dyDescent="0.2">
      <c r="A47" s="20" t="e">
        <f t="shared" ca="1" si="7"/>
        <v>#N/A</v>
      </c>
      <c r="B47" s="23" t="e">
        <f t="shared" ca="1" si="7"/>
        <v>#N/A</v>
      </c>
      <c r="C47" s="23" t="e">
        <f t="shared" ca="1" si="6"/>
        <v>#N/A</v>
      </c>
      <c r="D47" s="23" t="e">
        <f t="shared" ca="1" si="6"/>
        <v>#N/A</v>
      </c>
      <c r="E47" s="23" t="e">
        <f t="shared" ca="1" si="6"/>
        <v>#N/A</v>
      </c>
      <c r="F47" s="23" t="e">
        <f t="shared" ca="1" si="6"/>
        <v>#N/A</v>
      </c>
      <c r="G47" s="23" t="e">
        <f t="shared" ca="1" si="6"/>
        <v>#N/A</v>
      </c>
      <c r="H47" s="23" t="e">
        <f t="shared" ca="1" si="6"/>
        <v>#N/A</v>
      </c>
    </row>
    <row r="48" spans="1:10" x14ac:dyDescent="0.2">
      <c r="A48" s="20" t="e">
        <f t="shared" ca="1" si="7"/>
        <v>#N/A</v>
      </c>
      <c r="B48" s="23" t="e">
        <f t="shared" ca="1" si="7"/>
        <v>#N/A</v>
      </c>
      <c r="C48" s="23" t="e">
        <f t="shared" ca="1" si="6"/>
        <v>#N/A</v>
      </c>
      <c r="D48" s="23" t="e">
        <f t="shared" ca="1" si="6"/>
        <v>#N/A</v>
      </c>
      <c r="E48" s="23" t="e">
        <f t="shared" ca="1" si="6"/>
        <v>#N/A</v>
      </c>
      <c r="F48" s="23" t="e">
        <f t="shared" ca="1" si="6"/>
        <v>#N/A</v>
      </c>
      <c r="G48" s="23" t="e">
        <f t="shared" ca="1" si="6"/>
        <v>#N/A</v>
      </c>
      <c r="H48" s="23" t="e">
        <f t="shared" ca="1" si="6"/>
        <v>#N/A</v>
      </c>
    </row>
    <row r="49" spans="1:8" x14ac:dyDescent="0.2">
      <c r="A49" s="20" t="e">
        <f t="shared" ca="1" si="7"/>
        <v>#N/A</v>
      </c>
      <c r="B49" s="23" t="e">
        <f t="shared" ca="1" si="7"/>
        <v>#N/A</v>
      </c>
      <c r="C49" s="23" t="e">
        <f t="shared" ca="1" si="6"/>
        <v>#N/A</v>
      </c>
      <c r="D49" s="23" t="e">
        <f t="shared" ca="1" si="6"/>
        <v>#N/A</v>
      </c>
      <c r="E49" s="23" t="e">
        <f t="shared" ca="1" si="6"/>
        <v>#N/A</v>
      </c>
      <c r="F49" s="23" t="e">
        <f t="shared" ca="1" si="6"/>
        <v>#N/A</v>
      </c>
      <c r="G49" s="23" t="e">
        <f t="shared" ca="1" si="6"/>
        <v>#N/A</v>
      </c>
      <c r="H49" s="23" t="e">
        <f t="shared" ca="1" si="6"/>
        <v>#N/A</v>
      </c>
    </row>
    <row r="50" spans="1:8" x14ac:dyDescent="0.2">
      <c r="A50" s="20" t="e">
        <f t="shared" ca="1" si="7"/>
        <v>#N/A</v>
      </c>
      <c r="B50" s="23" t="e">
        <f t="shared" ca="1" si="7"/>
        <v>#N/A</v>
      </c>
      <c r="C50" s="23" t="e">
        <f t="shared" ca="1" si="6"/>
        <v>#N/A</v>
      </c>
      <c r="D50" s="23" t="e">
        <f t="shared" ca="1" si="6"/>
        <v>#N/A</v>
      </c>
      <c r="E50" s="23" t="e">
        <f t="shared" ca="1" si="6"/>
        <v>#N/A</v>
      </c>
      <c r="F50" s="23" t="e">
        <f t="shared" ca="1" si="6"/>
        <v>#N/A</v>
      </c>
      <c r="G50" s="23" t="e">
        <f t="shared" ca="1" si="6"/>
        <v>#N/A</v>
      </c>
      <c r="H50" s="23" t="e">
        <f t="shared" ca="1" si="6"/>
        <v>#N/A</v>
      </c>
    </row>
    <row r="51" spans="1:8" x14ac:dyDescent="0.2">
      <c r="A51" s="20" t="e">
        <f t="shared" ca="1" si="7"/>
        <v>#N/A</v>
      </c>
      <c r="B51" s="23" t="e">
        <f t="shared" ca="1" si="7"/>
        <v>#N/A</v>
      </c>
      <c r="C51" s="23" t="e">
        <f t="shared" ca="1" si="7"/>
        <v>#N/A</v>
      </c>
      <c r="D51" s="23" t="e">
        <f t="shared" ca="1" si="7"/>
        <v>#N/A</v>
      </c>
      <c r="E51" s="23" t="e">
        <f t="shared" ca="1" si="7"/>
        <v>#N/A</v>
      </c>
      <c r="F51" s="23" t="e">
        <f t="shared" ca="1" si="7"/>
        <v>#N/A</v>
      </c>
      <c r="G51" s="23" t="e">
        <f t="shared" ca="1" si="7"/>
        <v>#N/A</v>
      </c>
      <c r="H51" s="23" t="e">
        <f t="shared" ca="1" si="7"/>
        <v>#N/A</v>
      </c>
    </row>
    <row r="52" spans="1:8" x14ac:dyDescent="0.2">
      <c r="A52" s="20" t="e">
        <f t="shared" ref="A52:H67" ca="1" si="8">A51+1/24</f>
        <v>#N/A</v>
      </c>
      <c r="B52" s="23" t="e">
        <f t="shared" ca="1" si="8"/>
        <v>#N/A</v>
      </c>
      <c r="C52" s="23" t="e">
        <f t="shared" ca="1" si="8"/>
        <v>#N/A</v>
      </c>
      <c r="D52" s="23" t="e">
        <f t="shared" ca="1" si="8"/>
        <v>#N/A</v>
      </c>
      <c r="E52" s="23" t="e">
        <f t="shared" ca="1" si="8"/>
        <v>#N/A</v>
      </c>
      <c r="F52" s="23" t="e">
        <f t="shared" ca="1" si="8"/>
        <v>#N/A</v>
      </c>
      <c r="G52" s="23" t="e">
        <f t="shared" ca="1" si="8"/>
        <v>#N/A</v>
      </c>
      <c r="H52" s="23" t="e">
        <f t="shared" ca="1" si="8"/>
        <v>#N/A</v>
      </c>
    </row>
    <row r="53" spans="1:8" x14ac:dyDescent="0.2">
      <c r="A53" s="20" t="e">
        <f t="shared" ca="1" si="8"/>
        <v>#N/A</v>
      </c>
      <c r="B53" s="23" t="e">
        <f t="shared" ca="1" si="8"/>
        <v>#N/A</v>
      </c>
      <c r="C53" s="23" t="e">
        <f t="shared" ca="1" si="8"/>
        <v>#N/A</v>
      </c>
      <c r="D53" s="23" t="e">
        <f t="shared" ca="1" si="8"/>
        <v>#N/A</v>
      </c>
      <c r="E53" s="23" t="e">
        <f t="shared" ca="1" si="8"/>
        <v>#N/A</v>
      </c>
      <c r="F53" s="23" t="e">
        <f t="shared" ca="1" si="8"/>
        <v>#N/A</v>
      </c>
      <c r="G53" s="23" t="e">
        <f t="shared" ca="1" si="8"/>
        <v>#N/A</v>
      </c>
      <c r="H53" s="23" t="e">
        <f t="shared" ca="1" si="8"/>
        <v>#N/A</v>
      </c>
    </row>
    <row r="54" spans="1:8" x14ac:dyDescent="0.2">
      <c r="A54" s="20" t="e">
        <f t="shared" ca="1" si="8"/>
        <v>#N/A</v>
      </c>
      <c r="B54" s="23" t="e">
        <f t="shared" ca="1" si="8"/>
        <v>#N/A</v>
      </c>
      <c r="C54" s="23" t="e">
        <f t="shared" ca="1" si="8"/>
        <v>#N/A</v>
      </c>
      <c r="D54" s="23" t="e">
        <f t="shared" ca="1" si="8"/>
        <v>#N/A</v>
      </c>
      <c r="E54" s="23" t="e">
        <f t="shared" ca="1" si="8"/>
        <v>#N/A</v>
      </c>
      <c r="F54" s="23" t="e">
        <f t="shared" ca="1" si="8"/>
        <v>#N/A</v>
      </c>
      <c r="G54" s="23" t="e">
        <f t="shared" ca="1" si="8"/>
        <v>#N/A</v>
      </c>
      <c r="H54" s="23" t="e">
        <f t="shared" ca="1" si="8"/>
        <v>#N/A</v>
      </c>
    </row>
    <row r="55" spans="1:8" x14ac:dyDescent="0.2">
      <c r="A55" s="20" t="e">
        <f t="shared" ca="1" si="8"/>
        <v>#N/A</v>
      </c>
      <c r="B55" s="23" t="e">
        <f t="shared" ca="1" si="8"/>
        <v>#N/A</v>
      </c>
      <c r="C55" s="23" t="e">
        <f t="shared" ca="1" si="8"/>
        <v>#N/A</v>
      </c>
      <c r="D55" s="23" t="e">
        <f t="shared" ca="1" si="8"/>
        <v>#N/A</v>
      </c>
      <c r="E55" s="23" t="e">
        <f t="shared" ca="1" si="8"/>
        <v>#N/A</v>
      </c>
      <c r="F55" s="23" t="e">
        <f t="shared" ca="1" si="8"/>
        <v>#N/A</v>
      </c>
      <c r="G55" s="23" t="e">
        <f t="shared" ca="1" si="8"/>
        <v>#N/A</v>
      </c>
      <c r="H55" s="23" t="e">
        <f t="shared" ca="1" si="8"/>
        <v>#N/A</v>
      </c>
    </row>
    <row r="56" spans="1:8" x14ac:dyDescent="0.2">
      <c r="A56" s="20" t="e">
        <f t="shared" ca="1" si="8"/>
        <v>#N/A</v>
      </c>
      <c r="B56" s="23" t="e">
        <f t="shared" ca="1" si="8"/>
        <v>#N/A</v>
      </c>
      <c r="C56" s="23" t="e">
        <f t="shared" ca="1" si="8"/>
        <v>#N/A</v>
      </c>
      <c r="D56" s="23" t="e">
        <f t="shared" ca="1" si="8"/>
        <v>#N/A</v>
      </c>
      <c r="E56" s="23" t="e">
        <f t="shared" ca="1" si="8"/>
        <v>#N/A</v>
      </c>
      <c r="F56" s="23" t="e">
        <f t="shared" ca="1" si="8"/>
        <v>#N/A</v>
      </c>
      <c r="G56" s="23" t="e">
        <f t="shared" ca="1" si="8"/>
        <v>#N/A</v>
      </c>
      <c r="H56" s="23" t="e">
        <f t="shared" ca="1" si="8"/>
        <v>#N/A</v>
      </c>
    </row>
    <row r="57" spans="1:8" x14ac:dyDescent="0.2">
      <c r="A57" s="20" t="e">
        <f t="shared" ca="1" si="8"/>
        <v>#N/A</v>
      </c>
      <c r="B57" s="23" t="e">
        <f t="shared" ca="1" si="8"/>
        <v>#N/A</v>
      </c>
      <c r="C57" s="23" t="e">
        <f t="shared" ca="1" si="8"/>
        <v>#N/A</v>
      </c>
      <c r="D57" s="23" t="e">
        <f t="shared" ca="1" si="8"/>
        <v>#N/A</v>
      </c>
      <c r="E57" s="23" t="e">
        <f t="shared" ca="1" si="8"/>
        <v>#N/A</v>
      </c>
      <c r="F57" s="23" t="e">
        <f t="shared" ca="1" si="8"/>
        <v>#N/A</v>
      </c>
      <c r="G57" s="23" t="e">
        <f t="shared" ca="1" si="8"/>
        <v>#N/A</v>
      </c>
      <c r="H57" s="23" t="e">
        <f t="shared" ca="1" si="8"/>
        <v>#N/A</v>
      </c>
    </row>
    <row r="58" spans="1:8" x14ac:dyDescent="0.2">
      <c r="A58" s="20" t="e">
        <f t="shared" ca="1" si="8"/>
        <v>#N/A</v>
      </c>
      <c r="B58" s="23" t="e">
        <f t="shared" ca="1" si="8"/>
        <v>#N/A</v>
      </c>
      <c r="C58" s="23" t="e">
        <f t="shared" ca="1" si="8"/>
        <v>#N/A</v>
      </c>
      <c r="D58" s="23" t="e">
        <f t="shared" ca="1" si="8"/>
        <v>#N/A</v>
      </c>
      <c r="E58" s="23" t="e">
        <f t="shared" ca="1" si="8"/>
        <v>#N/A</v>
      </c>
      <c r="F58" s="23" t="e">
        <f t="shared" ca="1" si="8"/>
        <v>#N/A</v>
      </c>
      <c r="G58" s="23" t="e">
        <f t="shared" ca="1" si="8"/>
        <v>#N/A</v>
      </c>
      <c r="H58" s="23" t="e">
        <f t="shared" ca="1" si="8"/>
        <v>#N/A</v>
      </c>
    </row>
    <row r="59" spans="1:8" x14ac:dyDescent="0.2">
      <c r="A59" s="20" t="e">
        <f t="shared" ca="1" si="8"/>
        <v>#N/A</v>
      </c>
      <c r="B59" s="23" t="e">
        <f t="shared" ca="1" si="8"/>
        <v>#N/A</v>
      </c>
      <c r="C59" s="23" t="e">
        <f t="shared" ca="1" si="8"/>
        <v>#N/A</v>
      </c>
      <c r="D59" s="23" t="e">
        <f t="shared" ca="1" si="8"/>
        <v>#N/A</v>
      </c>
      <c r="E59" s="23" t="e">
        <f t="shared" ca="1" si="8"/>
        <v>#N/A</v>
      </c>
      <c r="F59" s="23" t="e">
        <f t="shared" ca="1" si="8"/>
        <v>#N/A</v>
      </c>
      <c r="G59" s="23" t="e">
        <f t="shared" ca="1" si="8"/>
        <v>#N/A</v>
      </c>
      <c r="H59" s="23" t="e">
        <f t="shared" ca="1" si="8"/>
        <v>#N/A</v>
      </c>
    </row>
    <row r="60" spans="1:8" x14ac:dyDescent="0.2">
      <c r="A60" s="20" t="e">
        <f t="shared" ca="1" si="8"/>
        <v>#N/A</v>
      </c>
      <c r="B60" s="23" t="e">
        <f t="shared" ca="1" si="8"/>
        <v>#N/A</v>
      </c>
      <c r="C60" s="23" t="e">
        <f t="shared" ca="1" si="8"/>
        <v>#N/A</v>
      </c>
      <c r="D60" s="23" t="e">
        <f t="shared" ca="1" si="8"/>
        <v>#N/A</v>
      </c>
      <c r="E60" s="23" t="e">
        <f t="shared" ca="1" si="8"/>
        <v>#N/A</v>
      </c>
      <c r="F60" s="23" t="e">
        <f t="shared" ca="1" si="8"/>
        <v>#N/A</v>
      </c>
      <c r="G60" s="23" t="e">
        <f t="shared" ca="1" si="8"/>
        <v>#N/A</v>
      </c>
      <c r="H60" s="23" t="e">
        <f t="shared" ca="1" si="8"/>
        <v>#N/A</v>
      </c>
    </row>
    <row r="61" spans="1:8" x14ac:dyDescent="0.2">
      <c r="A61" s="20" t="e">
        <f t="shared" ca="1" si="8"/>
        <v>#N/A</v>
      </c>
      <c r="B61" s="23" t="e">
        <f t="shared" ca="1" si="8"/>
        <v>#N/A</v>
      </c>
      <c r="C61" s="23" t="e">
        <f t="shared" ca="1" si="8"/>
        <v>#N/A</v>
      </c>
      <c r="D61" s="23" t="e">
        <f t="shared" ca="1" si="8"/>
        <v>#N/A</v>
      </c>
      <c r="E61" s="23" t="e">
        <f t="shared" ca="1" si="8"/>
        <v>#N/A</v>
      </c>
      <c r="F61" s="23" t="e">
        <f t="shared" ca="1" si="8"/>
        <v>#N/A</v>
      </c>
      <c r="G61" s="23" t="e">
        <f t="shared" ca="1" si="8"/>
        <v>#N/A</v>
      </c>
      <c r="H61" s="23" t="e">
        <f t="shared" ca="1" si="8"/>
        <v>#N/A</v>
      </c>
    </row>
    <row r="62" spans="1:8" x14ac:dyDescent="0.2">
      <c r="A62" s="20" t="e">
        <f t="shared" ca="1" si="8"/>
        <v>#N/A</v>
      </c>
      <c r="B62" s="23" t="e">
        <f t="shared" ca="1" si="8"/>
        <v>#N/A</v>
      </c>
      <c r="C62" s="23" t="e">
        <f t="shared" ca="1" si="8"/>
        <v>#N/A</v>
      </c>
      <c r="D62" s="23" t="e">
        <f t="shared" ca="1" si="8"/>
        <v>#N/A</v>
      </c>
      <c r="E62" s="23" t="e">
        <f t="shared" ca="1" si="8"/>
        <v>#N/A</v>
      </c>
      <c r="F62" s="23" t="e">
        <f t="shared" ca="1" si="8"/>
        <v>#N/A</v>
      </c>
      <c r="G62" s="23" t="e">
        <f t="shared" ca="1" si="8"/>
        <v>#N/A</v>
      </c>
      <c r="H62" s="23" t="e">
        <f t="shared" ca="1" si="8"/>
        <v>#N/A</v>
      </c>
    </row>
    <row r="63" spans="1:8" x14ac:dyDescent="0.2">
      <c r="A63" s="20" t="e">
        <f t="shared" ca="1" si="8"/>
        <v>#N/A</v>
      </c>
      <c r="B63" s="23" t="e">
        <f t="shared" ca="1" si="8"/>
        <v>#N/A</v>
      </c>
      <c r="C63" s="23" t="e">
        <f t="shared" ca="1" si="8"/>
        <v>#N/A</v>
      </c>
      <c r="D63" s="23" t="e">
        <f t="shared" ca="1" si="8"/>
        <v>#N/A</v>
      </c>
      <c r="E63" s="23" t="e">
        <f t="shared" ca="1" si="8"/>
        <v>#N/A</v>
      </c>
      <c r="F63" s="23" t="e">
        <f t="shared" ca="1" si="8"/>
        <v>#N/A</v>
      </c>
      <c r="G63" s="23" t="e">
        <f t="shared" ca="1" si="8"/>
        <v>#N/A</v>
      </c>
      <c r="H63" s="23" t="e">
        <f t="shared" ca="1" si="8"/>
        <v>#N/A</v>
      </c>
    </row>
    <row r="64" spans="1:8" x14ac:dyDescent="0.2">
      <c r="A64" s="20" t="e">
        <f t="shared" ca="1" si="8"/>
        <v>#N/A</v>
      </c>
      <c r="B64" s="23" t="e">
        <f t="shared" ca="1" si="8"/>
        <v>#N/A</v>
      </c>
      <c r="C64" s="23" t="e">
        <f t="shared" ca="1" si="8"/>
        <v>#N/A</v>
      </c>
      <c r="D64" s="23" t="e">
        <f t="shared" ca="1" si="8"/>
        <v>#N/A</v>
      </c>
      <c r="E64" s="23" t="e">
        <f t="shared" ca="1" si="8"/>
        <v>#N/A</v>
      </c>
      <c r="F64" s="23" t="e">
        <f t="shared" ca="1" si="8"/>
        <v>#N/A</v>
      </c>
      <c r="G64" s="23" t="e">
        <f t="shared" ca="1" si="8"/>
        <v>#N/A</v>
      </c>
      <c r="H64" s="23" t="e">
        <f t="shared" ca="1" si="8"/>
        <v>#N/A</v>
      </c>
    </row>
    <row r="65" spans="1:8" x14ac:dyDescent="0.2">
      <c r="A65" s="20" t="e">
        <f t="shared" ca="1" si="8"/>
        <v>#N/A</v>
      </c>
      <c r="B65" s="23" t="e">
        <f t="shared" ca="1" si="8"/>
        <v>#N/A</v>
      </c>
      <c r="C65" s="23" t="e">
        <f t="shared" ca="1" si="8"/>
        <v>#N/A</v>
      </c>
      <c r="D65" s="23" t="e">
        <f t="shared" ca="1" si="8"/>
        <v>#N/A</v>
      </c>
      <c r="E65" s="23" t="e">
        <f t="shared" ca="1" si="8"/>
        <v>#N/A</v>
      </c>
      <c r="F65" s="23" t="e">
        <f t="shared" ca="1" si="8"/>
        <v>#N/A</v>
      </c>
      <c r="G65" s="23" t="e">
        <f t="shared" ca="1" si="8"/>
        <v>#N/A</v>
      </c>
      <c r="H65" s="23" t="e">
        <f t="shared" ca="1" si="8"/>
        <v>#N/A</v>
      </c>
    </row>
    <row r="66" spans="1:8" x14ac:dyDescent="0.2">
      <c r="A66" s="20" t="e">
        <f t="shared" ca="1" si="8"/>
        <v>#N/A</v>
      </c>
      <c r="B66" s="23" t="e">
        <f t="shared" ca="1" si="8"/>
        <v>#N/A</v>
      </c>
      <c r="C66" s="23" t="e">
        <f t="shared" ca="1" si="8"/>
        <v>#N/A</v>
      </c>
      <c r="D66" s="23" t="e">
        <f t="shared" ca="1" si="8"/>
        <v>#N/A</v>
      </c>
      <c r="E66" s="23" t="e">
        <f t="shared" ca="1" si="8"/>
        <v>#N/A</v>
      </c>
      <c r="F66" s="23" t="e">
        <f t="shared" ca="1" si="8"/>
        <v>#N/A</v>
      </c>
      <c r="G66" s="23" t="e">
        <f t="shared" ca="1" si="8"/>
        <v>#N/A</v>
      </c>
      <c r="H66" s="23" t="e">
        <f t="shared" ca="1" si="8"/>
        <v>#N/A</v>
      </c>
    </row>
    <row r="67" spans="1:8" x14ac:dyDescent="0.2">
      <c r="A67" s="20" t="e">
        <f t="shared" ca="1" si="8"/>
        <v>#N/A</v>
      </c>
      <c r="B67" s="23" t="e">
        <f t="shared" ca="1" si="8"/>
        <v>#N/A</v>
      </c>
      <c r="C67" s="23" t="e">
        <f t="shared" ca="1" si="8"/>
        <v>#N/A</v>
      </c>
      <c r="D67" s="23" t="e">
        <f t="shared" ca="1" si="8"/>
        <v>#N/A</v>
      </c>
      <c r="E67" s="23" t="e">
        <f t="shared" ca="1" si="8"/>
        <v>#N/A</v>
      </c>
      <c r="F67" s="23" t="e">
        <f t="shared" ca="1" si="8"/>
        <v>#N/A</v>
      </c>
      <c r="G67" s="23" t="e">
        <f t="shared" ca="1" si="8"/>
        <v>#N/A</v>
      </c>
      <c r="H67" s="23" t="e">
        <f t="shared" ca="1" si="8"/>
        <v>#N/A</v>
      </c>
    </row>
    <row r="68" spans="1:8" x14ac:dyDescent="0.2">
      <c r="A68" s="20" t="e">
        <f t="shared" ref="A68:H68" ca="1" si="9">A67+1/24</f>
        <v>#N/A</v>
      </c>
      <c r="B68" s="23" t="e">
        <f t="shared" ca="1" si="9"/>
        <v>#N/A</v>
      </c>
      <c r="C68" s="23" t="e">
        <f t="shared" ca="1" si="9"/>
        <v>#N/A</v>
      </c>
      <c r="D68" s="23" t="e">
        <f t="shared" ca="1" si="9"/>
        <v>#N/A</v>
      </c>
      <c r="E68" s="23" t="e">
        <f t="shared" ca="1" si="9"/>
        <v>#N/A</v>
      </c>
      <c r="F68" s="23" t="e">
        <f t="shared" ca="1" si="9"/>
        <v>#N/A</v>
      </c>
      <c r="G68" s="23" t="e">
        <f t="shared" ca="1" si="9"/>
        <v>#N/A</v>
      </c>
      <c r="H68" s="23" t="e">
        <f t="shared" ca="1" si="9"/>
        <v>#N/A</v>
      </c>
    </row>
    <row r="69" spans="1:8" x14ac:dyDescent="0.2">
      <c r="A69" s="20" t="e">
        <f t="shared" ref="A69:H69" ca="1" si="10">A68+1/24</f>
        <v>#N/A</v>
      </c>
      <c r="B69" s="23" t="e">
        <f t="shared" ca="1" si="10"/>
        <v>#N/A</v>
      </c>
      <c r="C69" s="23" t="e">
        <f t="shared" ca="1" si="10"/>
        <v>#N/A</v>
      </c>
      <c r="D69" s="23" t="e">
        <f t="shared" ca="1" si="10"/>
        <v>#N/A</v>
      </c>
      <c r="E69" s="23" t="e">
        <f t="shared" ca="1" si="10"/>
        <v>#N/A</v>
      </c>
      <c r="F69" s="23" t="e">
        <f t="shared" ca="1" si="10"/>
        <v>#N/A</v>
      </c>
      <c r="G69" s="23" t="e">
        <f t="shared" ca="1" si="10"/>
        <v>#N/A</v>
      </c>
      <c r="H69" s="23" t="e">
        <f t="shared" ca="1" si="10"/>
        <v>#N/A</v>
      </c>
    </row>
    <row r="70" spans="1:8" x14ac:dyDescent="0.2">
      <c r="A70" s="20" t="e">
        <f t="shared" ref="A70:H70" ca="1" si="11">A69+1/24</f>
        <v>#N/A</v>
      </c>
      <c r="B70" s="23" t="e">
        <f t="shared" ca="1" si="11"/>
        <v>#N/A</v>
      </c>
      <c r="C70" s="23" t="e">
        <f t="shared" ca="1" si="11"/>
        <v>#N/A</v>
      </c>
      <c r="D70" s="23" t="e">
        <f t="shared" ca="1" si="11"/>
        <v>#N/A</v>
      </c>
      <c r="E70" s="23" t="e">
        <f t="shared" ca="1" si="11"/>
        <v>#N/A</v>
      </c>
      <c r="F70" s="23" t="e">
        <f t="shared" ca="1" si="11"/>
        <v>#N/A</v>
      </c>
      <c r="G70" s="23" t="e">
        <f t="shared" ca="1" si="11"/>
        <v>#N/A</v>
      </c>
      <c r="H70" s="23" t="e">
        <f t="shared" ca="1" si="11"/>
        <v>#N/A</v>
      </c>
    </row>
    <row r="71" spans="1:8" x14ac:dyDescent="0.2">
      <c r="A71" s="20" t="e">
        <f t="shared" ref="A71:H71" ca="1" si="12">A70+1/24</f>
        <v>#N/A</v>
      </c>
      <c r="B71" s="23" t="e">
        <f t="shared" ca="1" si="12"/>
        <v>#N/A</v>
      </c>
      <c r="C71" s="23" t="e">
        <f t="shared" ca="1" si="12"/>
        <v>#N/A</v>
      </c>
      <c r="D71" s="23" t="e">
        <f t="shared" ca="1" si="12"/>
        <v>#N/A</v>
      </c>
      <c r="E71" s="23" t="e">
        <f t="shared" ca="1" si="12"/>
        <v>#N/A</v>
      </c>
      <c r="F71" s="23" t="e">
        <f t="shared" ca="1" si="12"/>
        <v>#N/A</v>
      </c>
      <c r="G71" s="23" t="e">
        <f t="shared" ca="1" si="12"/>
        <v>#N/A</v>
      </c>
      <c r="H71" s="23" t="e">
        <f t="shared" ca="1" si="12"/>
        <v>#N/A</v>
      </c>
    </row>
    <row r="72" spans="1:8" x14ac:dyDescent="0.2">
      <c r="A72" s="20" t="e">
        <f t="shared" ref="A72:H72" ca="1" si="13">A71+1/24</f>
        <v>#N/A</v>
      </c>
      <c r="B72" s="23" t="e">
        <f t="shared" ca="1" si="13"/>
        <v>#N/A</v>
      </c>
      <c r="C72" s="23" t="e">
        <f t="shared" ca="1" si="13"/>
        <v>#N/A</v>
      </c>
      <c r="D72" s="23" t="e">
        <f t="shared" ca="1" si="13"/>
        <v>#N/A</v>
      </c>
      <c r="E72" s="23" t="e">
        <f t="shared" ca="1" si="13"/>
        <v>#N/A</v>
      </c>
      <c r="F72" s="23" t="e">
        <f t="shared" ca="1" si="13"/>
        <v>#N/A</v>
      </c>
      <c r="G72" s="23" t="e">
        <f t="shared" ca="1" si="13"/>
        <v>#N/A</v>
      </c>
      <c r="H72" s="23" t="e">
        <f t="shared" ca="1" si="13"/>
        <v>#N/A</v>
      </c>
    </row>
  </sheetData>
  <conditionalFormatting sqref="A34:A72">
    <cfRule type="expression" dxfId="3" priority="12">
      <formula>AND(MROUND(A34,15/1440)&gt;=MROUND($B$8,15/1440),MROUND(A34,15/1440)&lt;MROUND($E$8,15/1440))</formula>
    </cfRule>
  </conditionalFormatting>
  <conditionalFormatting sqref="B34:H72">
    <cfRule type="expression" dxfId="2" priority="16">
      <formula>AND(MROUND(B34,15/1440)&gt;=MROUND(B$23,15/1440),MROUND(B34,15/1440)&lt;MROUND(B$24,15/1440))</formula>
    </cfRule>
    <cfRule type="expression" dxfId="1" priority="17" stopIfTrue="1">
      <formula>AND(MOD(B34,1)&gt;=B$26,MOD(B34,1)&lt;B$27)</formula>
    </cfRule>
    <cfRule type="expression" dxfId="0" priority="18" stopIfTrue="1">
      <formula>AND(MOD(B34,1)&gt;=B$26-$K$26/24,MOD(B34,1)&lt;B$27+$K$27/24)</formula>
    </cfRule>
  </conditionalFormatting>
  <hyperlinks>
    <hyperlink ref="J11" r:id="rId1" display="Lookup" xr:uid="{00000000-0004-0000-0000-000000000000}"/>
  </hyperlinks>
  <pageMargins left="0.35" right="0.35" top="0.35" bottom="0.35" header="0.3" footer="0.3"/>
  <pageSetup scale="71"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'DST Zasady'!$D$10:$D$21</xm:f>
          </x14:formula1>
          <xm:sqref>B12:H12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7"/>
  <sheetViews>
    <sheetView showGridLines="0" workbookViewId="0">
      <selection activeCell="A22" sqref="A22"/>
    </sheetView>
  </sheetViews>
  <sheetFormatPr defaultRowHeight="14.25" x14ac:dyDescent="0.2"/>
  <cols>
    <col min="1" max="1" width="60.875" customWidth="1"/>
    <col min="2" max="3" width="13.25" customWidth="1"/>
    <col min="4" max="4" width="9.375" customWidth="1"/>
    <col min="5" max="5" width="9.625" style="1" customWidth="1"/>
  </cols>
  <sheetData>
    <row r="1" spans="1:5" ht="25.5" customHeight="1" x14ac:dyDescent="0.2">
      <c r="A1" s="2" t="s">
        <v>54</v>
      </c>
      <c r="B1" s="3"/>
      <c r="C1" s="3"/>
      <c r="D1" s="3"/>
      <c r="E1" s="4"/>
    </row>
    <row r="2" spans="1:5" x14ac:dyDescent="0.2">
      <c r="A2" s="83" t="s">
        <v>55</v>
      </c>
      <c r="B2" s="83"/>
      <c r="C2" s="83"/>
      <c r="D2" s="83"/>
      <c r="E2" s="83"/>
    </row>
    <row r="3" spans="1:5" x14ac:dyDescent="0.2">
      <c r="A3" s="83"/>
      <c r="B3" s="83"/>
      <c r="C3" s="83"/>
      <c r="D3" s="83"/>
      <c r="E3" s="83"/>
    </row>
    <row r="4" spans="1:5" x14ac:dyDescent="0.2">
      <c r="A4" s="83"/>
      <c r="B4" s="83"/>
      <c r="C4" s="83"/>
      <c r="D4" s="83"/>
      <c r="E4" s="83"/>
    </row>
    <row r="5" spans="1:5" ht="27" customHeight="1" x14ac:dyDescent="0.2">
      <c r="A5" s="83"/>
      <c r="B5" s="83"/>
      <c r="C5" s="83"/>
      <c r="D5" s="83"/>
      <c r="E5" s="83"/>
    </row>
    <row r="6" spans="1:5" x14ac:dyDescent="0.2">
      <c r="A6" s="70" t="s">
        <v>57</v>
      </c>
      <c r="B6" s="5"/>
      <c r="C6" s="5"/>
      <c r="D6" s="5"/>
      <c r="E6" s="6"/>
    </row>
    <row r="7" spans="1:5" x14ac:dyDescent="0.2">
      <c r="C7" s="5"/>
      <c r="D7" s="1" t="s">
        <v>56</v>
      </c>
      <c r="E7" s="7">
        <f ca="1">YEAR(Planer!B5)</f>
        <v>2025</v>
      </c>
    </row>
    <row r="8" spans="1:5" x14ac:dyDescent="0.2">
      <c r="A8" s="5"/>
      <c r="B8" s="5"/>
      <c r="C8" s="5"/>
      <c r="D8" s="5"/>
      <c r="E8" s="6"/>
    </row>
    <row r="9" spans="1:5" x14ac:dyDescent="0.2">
      <c r="A9" s="9" t="s">
        <v>85</v>
      </c>
      <c r="B9" s="9" t="s">
        <v>8</v>
      </c>
      <c r="C9" s="9" t="s">
        <v>97</v>
      </c>
      <c r="D9" s="8" t="s">
        <v>98</v>
      </c>
      <c r="E9" s="9"/>
    </row>
    <row r="10" spans="1:5" x14ac:dyDescent="0.2">
      <c r="A10" s="5" t="s">
        <v>84</v>
      </c>
      <c r="B10" s="12" t="s">
        <v>11</v>
      </c>
      <c r="C10" s="12" t="s">
        <v>11</v>
      </c>
      <c r="D10" s="16" t="s">
        <v>7</v>
      </c>
      <c r="E10" s="17"/>
    </row>
    <row r="11" spans="1:5" x14ac:dyDescent="0.2">
      <c r="A11" t="s">
        <v>86</v>
      </c>
      <c r="B11" s="14">
        <f ca="1">E23</f>
        <v>45725</v>
      </c>
      <c r="C11" s="14">
        <f ca="1">E33</f>
        <v>45963</v>
      </c>
      <c r="D11" s="16" t="s">
        <v>9</v>
      </c>
      <c r="E11" s="17"/>
    </row>
    <row r="12" spans="1:5" x14ac:dyDescent="0.2">
      <c r="A12" t="s">
        <v>87</v>
      </c>
      <c r="B12" s="14">
        <f ca="1">E24</f>
        <v>45746</v>
      </c>
      <c r="C12" s="14">
        <f ca="1">E35</f>
        <v>45956</v>
      </c>
      <c r="D12" s="16" t="s">
        <v>104</v>
      </c>
      <c r="E12" s="17"/>
    </row>
    <row r="13" spans="1:5" x14ac:dyDescent="0.2">
      <c r="A13" t="s">
        <v>88</v>
      </c>
      <c r="B13" s="14">
        <f ca="1">E37</f>
        <v>45744</v>
      </c>
      <c r="C13" s="14">
        <f ca="1">E35</f>
        <v>45956</v>
      </c>
      <c r="D13" s="16" t="s">
        <v>5</v>
      </c>
      <c r="E13" s="17"/>
    </row>
    <row r="14" spans="1:5" x14ac:dyDescent="0.2">
      <c r="A14" t="s">
        <v>89</v>
      </c>
      <c r="B14" s="14">
        <f ca="1">E26</f>
        <v>45753</v>
      </c>
      <c r="C14" s="14">
        <f ca="1">E35</f>
        <v>45956</v>
      </c>
      <c r="D14" s="16" t="s">
        <v>103</v>
      </c>
      <c r="E14" s="17"/>
    </row>
    <row r="15" spans="1:5" x14ac:dyDescent="0.2">
      <c r="A15" t="s">
        <v>90</v>
      </c>
      <c r="B15" s="14">
        <f ca="1">E25</f>
        <v>45745</v>
      </c>
      <c r="C15" s="14">
        <f ca="1">E36</f>
        <v>45927</v>
      </c>
      <c r="D15" s="16" t="s">
        <v>6</v>
      </c>
      <c r="E15" s="17"/>
    </row>
    <row r="16" spans="1:5" x14ac:dyDescent="0.2">
      <c r="A16" t="s">
        <v>91</v>
      </c>
      <c r="B16" s="14">
        <f ca="1">E34</f>
        <v>45928</v>
      </c>
      <c r="C16" s="14">
        <f ca="1">E26</f>
        <v>45753</v>
      </c>
      <c r="D16" s="16" t="s">
        <v>102</v>
      </c>
      <c r="E16" s="17"/>
    </row>
    <row r="17" spans="1:6" x14ac:dyDescent="0.2">
      <c r="A17" t="s">
        <v>92</v>
      </c>
      <c r="B17" s="14">
        <f ca="1">E30</f>
        <v>45935</v>
      </c>
      <c r="C17" s="14">
        <f ca="1">E26</f>
        <v>45753</v>
      </c>
      <c r="D17" s="16" t="s">
        <v>2</v>
      </c>
      <c r="E17" s="17"/>
    </row>
    <row r="18" spans="1:6" x14ac:dyDescent="0.2">
      <c r="A18" t="s">
        <v>93</v>
      </c>
      <c r="B18" s="14">
        <f ca="1">E31</f>
        <v>45949</v>
      </c>
      <c r="C18" s="14">
        <f ca="1">E27</f>
        <v>45704</v>
      </c>
      <c r="D18" s="16" t="s">
        <v>105</v>
      </c>
      <c r="E18" s="17"/>
    </row>
    <row r="19" spans="1:6" x14ac:dyDescent="0.2">
      <c r="A19" t="s">
        <v>94</v>
      </c>
      <c r="B19" s="14">
        <f ca="1">E32</f>
        <v>45879</v>
      </c>
      <c r="C19" s="14">
        <f ca="1">E28</f>
        <v>45788</v>
      </c>
      <c r="D19" s="16" t="s">
        <v>3</v>
      </c>
      <c r="E19" s="17"/>
    </row>
    <row r="20" spans="1:6" x14ac:dyDescent="0.2">
      <c r="A20" t="s">
        <v>95</v>
      </c>
      <c r="B20" s="14">
        <f ca="1">E33</f>
        <v>45963</v>
      </c>
      <c r="C20" s="14">
        <f ca="1">E29</f>
        <v>45676</v>
      </c>
      <c r="D20" s="16" t="s">
        <v>4</v>
      </c>
      <c r="E20" s="17"/>
    </row>
    <row r="22" spans="1:6" x14ac:dyDescent="0.2">
      <c r="A22" s="9" t="s">
        <v>96</v>
      </c>
      <c r="B22" s="9" t="s">
        <v>99</v>
      </c>
      <c r="C22" s="9" t="s">
        <v>100</v>
      </c>
      <c r="D22" s="10" t="s">
        <v>106</v>
      </c>
      <c r="E22" s="11" t="s">
        <v>101</v>
      </c>
    </row>
    <row r="23" spans="1:6" x14ac:dyDescent="0.2">
      <c r="A23" t="s">
        <v>107</v>
      </c>
      <c r="B23" s="12">
        <v>3</v>
      </c>
      <c r="C23" s="12">
        <v>2</v>
      </c>
      <c r="D23" s="12">
        <v>1</v>
      </c>
      <c r="E23" s="15">
        <f t="shared" ref="E23:E24" ca="1" si="0">IF(OR(OR(B23="",C23=""),D23=""),"",(DATE($E$7,B23,1)+(C23-1)*7)+D23-WEEKDAY(DATE($E$7,B23,1))+IF(D23&lt;WEEKDAY(DATE($E$7,B23,1)),7,0))</f>
        <v>45725</v>
      </c>
      <c r="F23" s="13"/>
    </row>
    <row r="24" spans="1:6" x14ac:dyDescent="0.2">
      <c r="A24" t="s">
        <v>108</v>
      </c>
      <c r="B24" s="12">
        <v>4</v>
      </c>
      <c r="C24" s="12">
        <v>0</v>
      </c>
      <c r="D24" s="12">
        <v>1</v>
      </c>
      <c r="E24" s="15">
        <f t="shared" ca="1" si="0"/>
        <v>45746</v>
      </c>
      <c r="F24" s="13"/>
    </row>
    <row r="25" spans="1:6" x14ac:dyDescent="0.2">
      <c r="A25" t="s">
        <v>109</v>
      </c>
      <c r="B25" s="12">
        <v>4</v>
      </c>
      <c r="C25" s="12">
        <v>0</v>
      </c>
      <c r="D25" s="12">
        <v>7</v>
      </c>
      <c r="E25" s="15">
        <f t="shared" ref="E25" ca="1" si="1">IF(OR(OR(B25="",C25=""),D25=""),"",(DATE($E$7,B25,1)+(C25-1)*7)+D25-WEEKDAY(DATE($E$7,B25,1))+IF(D25&lt;WEEKDAY(DATE($E$7,B25,1)),7,0))</f>
        <v>45745</v>
      </c>
    </row>
    <row r="26" spans="1:6" x14ac:dyDescent="0.2">
      <c r="A26" t="s">
        <v>110</v>
      </c>
      <c r="B26" s="12">
        <v>4</v>
      </c>
      <c r="C26" s="12">
        <v>1</v>
      </c>
      <c r="D26" s="12">
        <v>1</v>
      </c>
      <c r="E26" s="15">
        <f t="shared" ref="E26" ca="1" si="2">IF(OR(OR(B26="",C26=""),D26=""),"",(DATE($E$7,B26,1)+(C26-1)*7)+D26-WEEKDAY(DATE($E$7,B26,1))+IF(D26&lt;WEEKDAY(DATE($E$7,B26,1)),7,0))</f>
        <v>45753</v>
      </c>
    </row>
    <row r="27" spans="1:6" x14ac:dyDescent="0.2">
      <c r="A27" t="s">
        <v>111</v>
      </c>
      <c r="B27" s="12">
        <v>2</v>
      </c>
      <c r="C27" s="12">
        <v>3</v>
      </c>
      <c r="D27" s="12">
        <v>1</v>
      </c>
      <c r="E27" s="15">
        <f t="shared" ref="E27" ca="1" si="3">IF(OR(OR(B27="",C27=""),D27=""),"",(DATE($E$7,B27,1)+(C27-1)*7)+D27-WEEKDAY(DATE($E$7,B27,1))+IF(D27&lt;WEEKDAY(DATE($E$7,B27,1)),7,0))</f>
        <v>45704</v>
      </c>
    </row>
    <row r="28" spans="1:6" x14ac:dyDescent="0.2">
      <c r="A28" t="s">
        <v>112</v>
      </c>
      <c r="B28" s="12">
        <v>5</v>
      </c>
      <c r="C28" s="12">
        <v>2</v>
      </c>
      <c r="D28" s="12">
        <v>1</v>
      </c>
      <c r="E28" s="15">
        <f t="shared" ref="E28" ca="1" si="4">IF(OR(OR(B28="",C28=""),D28=""),"",(DATE($E$7,B28,1)+(C28-1)*7)+D28-WEEKDAY(DATE($E$7,B28,1))+IF(D28&lt;WEEKDAY(DATE($E$7,B28,1)),7,0))</f>
        <v>45788</v>
      </c>
    </row>
    <row r="29" spans="1:6" x14ac:dyDescent="0.2">
      <c r="A29" t="s">
        <v>113</v>
      </c>
      <c r="B29" s="12">
        <v>1</v>
      </c>
      <c r="C29" s="12">
        <v>3</v>
      </c>
      <c r="D29" s="12">
        <v>1</v>
      </c>
      <c r="E29" s="15">
        <f t="shared" ref="E29:E36" ca="1" si="5">IF(OR(OR(B29="",C29=""),D29=""),"",(DATE($E$7,B29,1)+(C29-1)*7)+D29-WEEKDAY(DATE($E$7,B29,1))+IF(D29&lt;WEEKDAY(DATE($E$7,B29,1)),7,0))</f>
        <v>45676</v>
      </c>
    </row>
    <row r="30" spans="1:6" x14ac:dyDescent="0.2">
      <c r="A30" t="s">
        <v>114</v>
      </c>
      <c r="B30" s="12">
        <v>10</v>
      </c>
      <c r="C30" s="12">
        <v>1</v>
      </c>
      <c r="D30" s="12">
        <v>1</v>
      </c>
      <c r="E30" s="15">
        <f t="shared" ca="1" si="5"/>
        <v>45935</v>
      </c>
    </row>
    <row r="31" spans="1:6" x14ac:dyDescent="0.2">
      <c r="A31" t="s">
        <v>115</v>
      </c>
      <c r="B31" s="12">
        <v>10</v>
      </c>
      <c r="C31" s="12">
        <v>3</v>
      </c>
      <c r="D31" s="12">
        <v>1</v>
      </c>
      <c r="E31" s="15">
        <f t="shared" ca="1" si="5"/>
        <v>45949</v>
      </c>
    </row>
    <row r="32" spans="1:6" x14ac:dyDescent="0.2">
      <c r="A32" t="s">
        <v>116</v>
      </c>
      <c r="B32" s="12">
        <v>8</v>
      </c>
      <c r="C32" s="12">
        <v>2</v>
      </c>
      <c r="D32" s="12">
        <v>1</v>
      </c>
      <c r="E32" s="15">
        <f t="shared" ca="1" si="5"/>
        <v>45879</v>
      </c>
    </row>
    <row r="33" spans="1:5" x14ac:dyDescent="0.2">
      <c r="A33" t="s">
        <v>117</v>
      </c>
      <c r="B33" s="12">
        <v>11</v>
      </c>
      <c r="C33" s="12">
        <v>1</v>
      </c>
      <c r="D33" s="12">
        <v>1</v>
      </c>
      <c r="E33" s="15">
        <f t="shared" ca="1" si="5"/>
        <v>45963</v>
      </c>
    </row>
    <row r="34" spans="1:5" x14ac:dyDescent="0.2">
      <c r="A34" t="s">
        <v>118</v>
      </c>
      <c r="B34" s="12">
        <v>10</v>
      </c>
      <c r="C34" s="12">
        <v>0</v>
      </c>
      <c r="D34" s="12">
        <v>1</v>
      </c>
      <c r="E34" s="15">
        <f t="shared" ca="1" si="5"/>
        <v>45928</v>
      </c>
    </row>
    <row r="35" spans="1:5" x14ac:dyDescent="0.2">
      <c r="A35" t="s">
        <v>119</v>
      </c>
      <c r="B35" s="12">
        <v>11</v>
      </c>
      <c r="C35" s="12">
        <v>0</v>
      </c>
      <c r="D35" s="12">
        <v>1</v>
      </c>
      <c r="E35" s="15">
        <f t="shared" ca="1" si="5"/>
        <v>45956</v>
      </c>
    </row>
    <row r="36" spans="1:5" x14ac:dyDescent="0.2">
      <c r="A36" t="s">
        <v>120</v>
      </c>
      <c r="B36" s="12">
        <v>10</v>
      </c>
      <c r="C36" s="12">
        <v>0</v>
      </c>
      <c r="D36" s="12">
        <v>7</v>
      </c>
      <c r="E36" s="15">
        <f t="shared" ca="1" si="5"/>
        <v>45927</v>
      </c>
    </row>
    <row r="37" spans="1:5" x14ac:dyDescent="0.2">
      <c r="A37" t="s">
        <v>121</v>
      </c>
      <c r="B37" s="12">
        <v>4</v>
      </c>
      <c r="C37" s="12">
        <v>0</v>
      </c>
      <c r="D37" s="12">
        <v>1</v>
      </c>
      <c r="E37" s="18">
        <f ca="1">IF(OR(OR(B37="",C37=""),D37=""),"",(DATE($E$7,B37,1)+(C37-1)*7)+D37-WEEKDAY(DATE($E$7,B37,1))+IF(D37&lt;WEEKDAY(DATE($E$7,B37,1)),7,0))-2</f>
        <v>45744</v>
      </c>
    </row>
  </sheetData>
  <mergeCells count="1">
    <mergeCell ref="A2:E5"/>
  </mergeCells>
  <hyperlinks>
    <hyperlink ref="A6" r:id="rId1" xr:uid="{4E270D88-B9F9-4783-BE87-DA14B8E57C96}"/>
  </hyperlinks>
  <pageMargins left="0.7" right="0.7" top="0.75" bottom="0.75" header="0.3" footer="0.3"/>
  <ignoredErrors>
    <ignoredError sqref="B13 C1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10"/>
  <sheetViews>
    <sheetView showGridLines="0" topLeftCell="A198" workbookViewId="0">
      <selection activeCell="B14" sqref="B14"/>
    </sheetView>
  </sheetViews>
  <sheetFormatPr defaultRowHeight="14.25" x14ac:dyDescent="0.2"/>
  <cols>
    <col min="1" max="1" width="9" customWidth="1"/>
    <col min="3" max="4" width="9.75" customWidth="1"/>
    <col min="6" max="6" width="11" customWidth="1"/>
  </cols>
  <sheetData>
    <row r="1" spans="1:9" ht="24.75" customHeight="1" x14ac:dyDescent="0.2">
      <c r="A1" s="21" t="s">
        <v>60</v>
      </c>
      <c r="B1" s="22"/>
      <c r="C1" s="22"/>
      <c r="D1" s="22"/>
      <c r="E1" s="22"/>
      <c r="F1" s="22"/>
      <c r="G1" s="22"/>
      <c r="H1" s="22"/>
      <c r="I1" s="22"/>
    </row>
    <row r="2" spans="1:9" x14ac:dyDescent="0.2">
      <c r="A2" s="70"/>
      <c r="I2" s="53"/>
    </row>
    <row r="4" spans="1:9" x14ac:dyDescent="0.2">
      <c r="B4" s="48" t="s">
        <v>70</v>
      </c>
    </row>
    <row r="5" spans="1:9" x14ac:dyDescent="0.2">
      <c r="A5" t="s">
        <v>61</v>
      </c>
      <c r="B5" s="47">
        <v>0.6</v>
      </c>
      <c r="D5" s="73" t="s">
        <v>58</v>
      </c>
    </row>
    <row r="6" spans="1:9" x14ac:dyDescent="0.2">
      <c r="A6" t="s">
        <v>62</v>
      </c>
      <c r="B6" s="47">
        <v>0.85</v>
      </c>
      <c r="D6" s="73" t="s">
        <v>59</v>
      </c>
    </row>
    <row r="7" spans="1:9" x14ac:dyDescent="0.2">
      <c r="A7" t="s">
        <v>63</v>
      </c>
      <c r="B7" s="47">
        <v>0.95</v>
      </c>
    </row>
    <row r="8" spans="1:9" x14ac:dyDescent="0.2">
      <c r="A8" t="s">
        <v>64</v>
      </c>
      <c r="B8" s="47">
        <v>0.96</v>
      </c>
    </row>
    <row r="9" spans="1:9" x14ac:dyDescent="0.2">
      <c r="A9" t="s">
        <v>65</v>
      </c>
      <c r="B9" s="47">
        <v>1.1499999999999999</v>
      </c>
    </row>
    <row r="11" spans="1:9" ht="15" x14ac:dyDescent="0.25">
      <c r="A11" s="49" t="s">
        <v>66</v>
      </c>
      <c r="F11" s="55"/>
    </row>
    <row r="12" spans="1:9" x14ac:dyDescent="0.2">
      <c r="C12" s="56">
        <f ca="1">NOW()-TODAY()</f>
        <v>0.65090798611345235</v>
      </c>
      <c r="D12" s="57" t="s">
        <v>67</v>
      </c>
      <c r="F12" s="55"/>
    </row>
    <row r="23" spans="1:4" x14ac:dyDescent="0.2">
      <c r="B23" s="52" t="s">
        <v>68</v>
      </c>
      <c r="C23" s="52" t="s">
        <v>22</v>
      </c>
      <c r="D23" s="52" t="s">
        <v>23</v>
      </c>
    </row>
    <row r="24" spans="1:4" x14ac:dyDescent="0.2">
      <c r="A24" s="1" t="s">
        <v>69</v>
      </c>
      <c r="C24" s="1">
        <v>0</v>
      </c>
      <c r="D24" s="1">
        <v>0</v>
      </c>
    </row>
    <row r="25" spans="1:4" x14ac:dyDescent="0.2">
      <c r="A25" s="1" t="s">
        <v>61</v>
      </c>
      <c r="B25">
        <f ca="1">-(MOD(C12,0.5)*24)*360/12+90</f>
        <v>-18.653750001685694</v>
      </c>
      <c r="C25">
        <f ca="1">$B$5*COS(RADIANS(B25))</f>
        <v>0.56848126359228779</v>
      </c>
      <c r="D25">
        <f ca="1">$B$5*SIN(RADIANS(B25))</f>
        <v>-0.19190897046390445</v>
      </c>
    </row>
    <row r="26" spans="1:4" x14ac:dyDescent="0.2">
      <c r="A26" s="1" t="s">
        <v>62</v>
      </c>
      <c r="B26">
        <f ca="1">-(MOD(C12,1/24)*24*60)*360/60+90</f>
        <v>-133.84500002022867</v>
      </c>
      <c r="C26">
        <f ca="1">$B$6*COS(RADIANS(B26))</f>
        <v>-0.58880335528748085</v>
      </c>
      <c r="D26">
        <f ca="1">$B$6*SIN(RADIANS(B26))</f>
        <v>-0.61303393772466186</v>
      </c>
    </row>
    <row r="27" spans="1:4" x14ac:dyDescent="0.2">
      <c r="A27" s="1" t="s">
        <v>63</v>
      </c>
      <c r="B27">
        <f ca="1">-(MOD(C12,1/1440)*1440*60)*360/60+90</f>
        <v>-20.700001213686704</v>
      </c>
      <c r="C27">
        <f ca="1">$B$7*COS(RADIANS(B27))</f>
        <v>0.88867182217515639</v>
      </c>
      <c r="D27">
        <f ca="1">$B$7*SIN(RADIANS(B27))</f>
        <v>-0.33580112041487764</v>
      </c>
    </row>
    <row r="28" spans="1:4" x14ac:dyDescent="0.2">
      <c r="A28" s="1" t="str">
        <f ca="1">IF(C12&gt;=0.5,"PM","AM")</f>
        <v>PM</v>
      </c>
      <c r="C28">
        <v>0.95</v>
      </c>
      <c r="D28">
        <v>-1</v>
      </c>
    </row>
    <row r="30" spans="1:4" x14ac:dyDescent="0.2">
      <c r="A30" s="51" t="s">
        <v>64</v>
      </c>
      <c r="B30" s="51" t="s">
        <v>68</v>
      </c>
      <c r="C30" s="51" t="s">
        <v>22</v>
      </c>
      <c r="D30" s="51" t="s">
        <v>23</v>
      </c>
    </row>
    <row r="31" spans="1:4" ht="15" x14ac:dyDescent="0.25">
      <c r="A31" s="49">
        <v>12</v>
      </c>
      <c r="B31">
        <f>-A31*360/12+90</f>
        <v>-270</v>
      </c>
      <c r="C31" s="50">
        <f>$B$8*COS(RADIANS(B31))</f>
        <v>-1.7642137750684129E-16</v>
      </c>
      <c r="D31" s="50">
        <f>$B$8*SIN(RADIANS(B31))</f>
        <v>0.96</v>
      </c>
    </row>
    <row r="32" spans="1:4" ht="15" x14ac:dyDescent="0.25">
      <c r="A32" s="49">
        <v>1</v>
      </c>
      <c r="B32">
        <f t="shared" ref="B32:B42" si="0">-A32*360/12+90</f>
        <v>60</v>
      </c>
      <c r="C32" s="50">
        <f t="shared" ref="C32:C42" si="1">$B$8*COS(RADIANS(B32))</f>
        <v>0.48000000000000009</v>
      </c>
      <c r="D32" s="50">
        <f t="shared" ref="D32:D42" si="2">$B$8*SIN(RADIANS(B32))</f>
        <v>0.83138438763306099</v>
      </c>
    </row>
    <row r="33" spans="1:4" ht="15" x14ac:dyDescent="0.25">
      <c r="A33" s="49">
        <v>2</v>
      </c>
      <c r="B33">
        <f t="shared" si="0"/>
        <v>30</v>
      </c>
      <c r="C33" s="50">
        <f t="shared" si="1"/>
        <v>0.83138438763306111</v>
      </c>
      <c r="D33" s="50">
        <f t="shared" si="2"/>
        <v>0.47999999999999993</v>
      </c>
    </row>
    <row r="34" spans="1:4" ht="15" x14ac:dyDescent="0.25">
      <c r="A34" s="49">
        <v>3</v>
      </c>
      <c r="B34">
        <f t="shared" si="0"/>
        <v>0</v>
      </c>
      <c r="C34" s="50">
        <f t="shared" si="1"/>
        <v>0.96</v>
      </c>
      <c r="D34" s="50">
        <f t="shared" si="2"/>
        <v>0</v>
      </c>
    </row>
    <row r="35" spans="1:4" ht="15" x14ac:dyDescent="0.25">
      <c r="A35" s="49">
        <v>4</v>
      </c>
      <c r="B35">
        <f t="shared" si="0"/>
        <v>-30</v>
      </c>
      <c r="C35" s="50">
        <f t="shared" si="1"/>
        <v>0.83138438763306111</v>
      </c>
      <c r="D35" s="50">
        <f t="shared" si="2"/>
        <v>-0.47999999999999993</v>
      </c>
    </row>
    <row r="36" spans="1:4" ht="15" x14ac:dyDescent="0.25">
      <c r="A36" s="49">
        <v>5</v>
      </c>
      <c r="B36">
        <f t="shared" si="0"/>
        <v>-60</v>
      </c>
      <c r="C36" s="50">
        <f t="shared" si="1"/>
        <v>0.48000000000000009</v>
      </c>
      <c r="D36" s="50">
        <f t="shared" si="2"/>
        <v>-0.83138438763306099</v>
      </c>
    </row>
    <row r="37" spans="1:4" ht="15" x14ac:dyDescent="0.25">
      <c r="A37" s="49">
        <v>6</v>
      </c>
      <c r="B37">
        <f t="shared" si="0"/>
        <v>-90</v>
      </c>
      <c r="C37" s="50">
        <f t="shared" si="1"/>
        <v>5.8807125835613758E-17</v>
      </c>
      <c r="D37" s="50">
        <f t="shared" si="2"/>
        <v>-0.96</v>
      </c>
    </row>
    <row r="38" spans="1:4" ht="15" x14ac:dyDescent="0.25">
      <c r="A38" s="49">
        <v>7</v>
      </c>
      <c r="B38">
        <f t="shared" si="0"/>
        <v>-120</v>
      </c>
      <c r="C38" s="50">
        <f t="shared" si="1"/>
        <v>-0.47999999999999976</v>
      </c>
      <c r="D38" s="50">
        <f t="shared" si="2"/>
        <v>-0.83138438763306111</v>
      </c>
    </row>
    <row r="39" spans="1:4" ht="15" x14ac:dyDescent="0.25">
      <c r="A39" s="49">
        <v>8</v>
      </c>
      <c r="B39">
        <f t="shared" si="0"/>
        <v>-150</v>
      </c>
      <c r="C39" s="50">
        <f t="shared" si="1"/>
        <v>-0.83138438763306111</v>
      </c>
      <c r="D39" s="50">
        <f t="shared" si="2"/>
        <v>-0.47999999999999993</v>
      </c>
    </row>
    <row r="40" spans="1:4" ht="15" x14ac:dyDescent="0.25">
      <c r="A40" s="49">
        <v>9</v>
      </c>
      <c r="B40">
        <f t="shared" si="0"/>
        <v>-180</v>
      </c>
      <c r="C40" s="50">
        <f t="shared" si="1"/>
        <v>-0.96</v>
      </c>
      <c r="D40" s="50">
        <f t="shared" si="2"/>
        <v>-1.1761425167122752E-16</v>
      </c>
    </row>
    <row r="41" spans="1:4" ht="15" x14ac:dyDescent="0.25">
      <c r="A41" s="49">
        <v>10</v>
      </c>
      <c r="B41">
        <f t="shared" si="0"/>
        <v>-210</v>
      </c>
      <c r="C41" s="50">
        <f t="shared" si="1"/>
        <v>-0.83138438763306099</v>
      </c>
      <c r="D41" s="50">
        <f t="shared" si="2"/>
        <v>0.48000000000000009</v>
      </c>
    </row>
    <row r="42" spans="1:4" ht="15" x14ac:dyDescent="0.25">
      <c r="A42" s="49">
        <v>11</v>
      </c>
      <c r="B42">
        <f t="shared" si="0"/>
        <v>-240</v>
      </c>
      <c r="C42" s="50">
        <f t="shared" si="1"/>
        <v>-0.48000000000000043</v>
      </c>
      <c r="D42" s="50">
        <f t="shared" si="2"/>
        <v>0.83138438763306077</v>
      </c>
    </row>
    <row r="43" spans="1:4" ht="15" x14ac:dyDescent="0.25">
      <c r="A43" s="49"/>
      <c r="C43" s="50"/>
      <c r="D43" s="50"/>
    </row>
    <row r="44" spans="1:4" x14ac:dyDescent="0.2">
      <c r="A44" s="51" t="s">
        <v>64</v>
      </c>
      <c r="B44" s="51" t="s">
        <v>68</v>
      </c>
      <c r="C44" s="51" t="s">
        <v>22</v>
      </c>
      <c r="D44" s="51" t="s">
        <v>23</v>
      </c>
    </row>
    <row r="45" spans="1:4" x14ac:dyDescent="0.2">
      <c r="A45">
        <v>0</v>
      </c>
      <c r="B45">
        <f>-A45*360/60+90</f>
        <v>90</v>
      </c>
      <c r="C45">
        <f>$B$9*COS(RADIANS(B45))</f>
        <v>7.0446036157245651E-17</v>
      </c>
      <c r="D45">
        <f>$B$9*SIN(RADIANS(B45))</f>
        <v>1.1499999999999999</v>
      </c>
    </row>
    <row r="46" spans="1:4" x14ac:dyDescent="0.2">
      <c r="A46">
        <v>1</v>
      </c>
      <c r="B46">
        <f t="shared" ref="B46:B103" si="3">-A46*360/60+90</f>
        <v>84</v>
      </c>
      <c r="C46">
        <f t="shared" ref="C46:C105" si="4">$B$9*COS(RADIANS(B46))</f>
        <v>0.12020773275780147</v>
      </c>
      <c r="D46">
        <f t="shared" ref="D46:D103" si="5">$B$9*SIN(RADIANS(B46))</f>
        <v>1.1437001796735142</v>
      </c>
    </row>
    <row r="47" spans="1:4" x14ac:dyDescent="0.2">
      <c r="A47">
        <v>2</v>
      </c>
      <c r="B47">
        <f t="shared" si="3"/>
        <v>78</v>
      </c>
      <c r="C47">
        <f t="shared" si="4"/>
        <v>0.23909844444042336</v>
      </c>
      <c r="D47">
        <f t="shared" si="5"/>
        <v>1.1248697408438764</v>
      </c>
    </row>
    <row r="48" spans="1:4" x14ac:dyDescent="0.2">
      <c r="A48">
        <v>3</v>
      </c>
      <c r="B48">
        <f t="shared" si="3"/>
        <v>72</v>
      </c>
      <c r="C48">
        <f t="shared" si="4"/>
        <v>0.35536954353118955</v>
      </c>
      <c r="D48">
        <f t="shared" si="5"/>
        <v>1.0937149937394264</v>
      </c>
    </row>
    <row r="49" spans="1:4" x14ac:dyDescent="0.2">
      <c r="A49">
        <v>4</v>
      </c>
      <c r="B49">
        <f t="shared" si="3"/>
        <v>66</v>
      </c>
      <c r="C49">
        <f t="shared" si="4"/>
        <v>0.46774713953717018</v>
      </c>
      <c r="D49">
        <f t="shared" si="5"/>
        <v>1.0505772762889909</v>
      </c>
    </row>
    <row r="50" spans="1:4" x14ac:dyDescent="0.2">
      <c r="A50">
        <v>5</v>
      </c>
      <c r="B50">
        <f t="shared" si="3"/>
        <v>60</v>
      </c>
      <c r="C50">
        <f t="shared" si="4"/>
        <v>0.57500000000000007</v>
      </c>
      <c r="D50">
        <f t="shared" si="5"/>
        <v>0.99592921435210435</v>
      </c>
    </row>
    <row r="51" spans="1:4" x14ac:dyDescent="0.2">
      <c r="A51">
        <v>6</v>
      </c>
      <c r="B51">
        <f t="shared" si="3"/>
        <v>54</v>
      </c>
      <c r="C51">
        <f t="shared" si="4"/>
        <v>0.67595304013634405</v>
      </c>
      <c r="D51">
        <f t="shared" si="5"/>
        <v>0.9303695435311895</v>
      </c>
    </row>
    <row r="52" spans="1:4" x14ac:dyDescent="0.2">
      <c r="A52">
        <v>7</v>
      </c>
      <c r="B52">
        <f t="shared" si="3"/>
        <v>48</v>
      </c>
      <c r="C52">
        <f t="shared" si="4"/>
        <v>0.76950019731268693</v>
      </c>
      <c r="D52">
        <f t="shared" si="5"/>
        <v>0.85461654929900333</v>
      </c>
    </row>
    <row r="53" spans="1:4" x14ac:dyDescent="0.2">
      <c r="A53">
        <v>8</v>
      </c>
      <c r="B53">
        <f t="shared" si="3"/>
        <v>42</v>
      </c>
      <c r="C53">
        <f t="shared" si="4"/>
        <v>0.85461654929900333</v>
      </c>
      <c r="D53">
        <f t="shared" si="5"/>
        <v>0.76950019731268693</v>
      </c>
    </row>
    <row r="54" spans="1:4" x14ac:dyDescent="0.2">
      <c r="A54">
        <v>9</v>
      </c>
      <c r="B54">
        <f t="shared" si="3"/>
        <v>36</v>
      </c>
      <c r="C54">
        <f t="shared" si="4"/>
        <v>0.9303695435311895</v>
      </c>
      <c r="D54">
        <f t="shared" si="5"/>
        <v>0.67595304013634405</v>
      </c>
    </row>
    <row r="55" spans="1:4" x14ac:dyDescent="0.2">
      <c r="A55">
        <v>10</v>
      </c>
      <c r="B55">
        <f t="shared" si="3"/>
        <v>30</v>
      </c>
      <c r="C55">
        <f t="shared" si="4"/>
        <v>0.99592921435210446</v>
      </c>
      <c r="D55">
        <f t="shared" si="5"/>
        <v>0.57499999999999984</v>
      </c>
    </row>
    <row r="56" spans="1:4" x14ac:dyDescent="0.2">
      <c r="A56">
        <v>11</v>
      </c>
      <c r="B56">
        <f t="shared" si="3"/>
        <v>24</v>
      </c>
      <c r="C56">
        <f t="shared" si="4"/>
        <v>1.0505772762889909</v>
      </c>
      <c r="D56">
        <f t="shared" si="5"/>
        <v>0.46774713953717018</v>
      </c>
    </row>
    <row r="57" spans="1:4" x14ac:dyDescent="0.2">
      <c r="A57">
        <v>12</v>
      </c>
      <c r="B57">
        <f t="shared" si="3"/>
        <v>18</v>
      </c>
      <c r="C57">
        <f t="shared" si="4"/>
        <v>1.0937149937394264</v>
      </c>
      <c r="D57">
        <f t="shared" si="5"/>
        <v>0.35536954353118949</v>
      </c>
    </row>
    <row r="58" spans="1:4" x14ac:dyDescent="0.2">
      <c r="A58">
        <v>13</v>
      </c>
      <c r="B58">
        <f t="shared" si="3"/>
        <v>12</v>
      </c>
      <c r="C58">
        <f t="shared" si="4"/>
        <v>1.1248697408438764</v>
      </c>
      <c r="D58">
        <f t="shared" si="5"/>
        <v>0.23909844444042322</v>
      </c>
    </row>
    <row r="59" spans="1:4" x14ac:dyDescent="0.2">
      <c r="A59">
        <v>14</v>
      </c>
      <c r="B59">
        <f t="shared" si="3"/>
        <v>6</v>
      </c>
      <c r="C59">
        <f t="shared" si="4"/>
        <v>1.1437001796735142</v>
      </c>
      <c r="D59">
        <f t="shared" si="5"/>
        <v>0.12020773275780149</v>
      </c>
    </row>
    <row r="60" spans="1:4" x14ac:dyDescent="0.2">
      <c r="A60">
        <v>15</v>
      </c>
      <c r="B60">
        <f t="shared" si="3"/>
        <v>0</v>
      </c>
      <c r="C60">
        <f t="shared" si="4"/>
        <v>1.1499999999999999</v>
      </c>
      <c r="D60">
        <f t="shared" si="5"/>
        <v>0</v>
      </c>
    </row>
    <row r="61" spans="1:4" x14ac:dyDescent="0.2">
      <c r="A61">
        <v>16</v>
      </c>
      <c r="B61">
        <f t="shared" si="3"/>
        <v>-6</v>
      </c>
      <c r="C61">
        <f t="shared" si="4"/>
        <v>1.1437001796735142</v>
      </c>
      <c r="D61">
        <f t="shared" si="5"/>
        <v>-0.12020773275780149</v>
      </c>
    </row>
    <row r="62" spans="1:4" x14ac:dyDescent="0.2">
      <c r="A62">
        <v>17</v>
      </c>
      <c r="B62">
        <f t="shared" si="3"/>
        <v>-12</v>
      </c>
      <c r="C62">
        <f t="shared" si="4"/>
        <v>1.1248697408438764</v>
      </c>
      <c r="D62">
        <f t="shared" si="5"/>
        <v>-0.23909844444042322</v>
      </c>
    </row>
    <row r="63" spans="1:4" x14ac:dyDescent="0.2">
      <c r="A63">
        <v>18</v>
      </c>
      <c r="B63">
        <f t="shared" si="3"/>
        <v>-18</v>
      </c>
      <c r="C63">
        <f t="shared" si="4"/>
        <v>1.0937149937394264</v>
      </c>
      <c r="D63">
        <f t="shared" si="5"/>
        <v>-0.35536954353118949</v>
      </c>
    </row>
    <row r="64" spans="1:4" x14ac:dyDescent="0.2">
      <c r="A64">
        <v>19</v>
      </c>
      <c r="B64">
        <f t="shared" si="3"/>
        <v>-24</v>
      </c>
      <c r="C64">
        <f t="shared" si="4"/>
        <v>1.0505772762889909</v>
      </c>
      <c r="D64">
        <f t="shared" si="5"/>
        <v>-0.46774713953717018</v>
      </c>
    </row>
    <row r="65" spans="1:4" x14ac:dyDescent="0.2">
      <c r="A65">
        <v>20</v>
      </c>
      <c r="B65">
        <f t="shared" si="3"/>
        <v>-30</v>
      </c>
      <c r="C65">
        <f t="shared" si="4"/>
        <v>0.99592921435210446</v>
      </c>
      <c r="D65">
        <f t="shared" si="5"/>
        <v>-0.57499999999999984</v>
      </c>
    </row>
    <row r="66" spans="1:4" x14ac:dyDescent="0.2">
      <c r="A66">
        <v>21</v>
      </c>
      <c r="B66">
        <f t="shared" si="3"/>
        <v>-36</v>
      </c>
      <c r="C66">
        <f t="shared" si="4"/>
        <v>0.9303695435311895</v>
      </c>
      <c r="D66">
        <f t="shared" si="5"/>
        <v>-0.67595304013634405</v>
      </c>
    </row>
    <row r="67" spans="1:4" x14ac:dyDescent="0.2">
      <c r="A67">
        <v>22</v>
      </c>
      <c r="B67">
        <f t="shared" si="3"/>
        <v>-42</v>
      </c>
      <c r="C67">
        <f t="shared" si="4"/>
        <v>0.85461654929900333</v>
      </c>
      <c r="D67">
        <f t="shared" si="5"/>
        <v>-0.76950019731268693</v>
      </c>
    </row>
    <row r="68" spans="1:4" x14ac:dyDescent="0.2">
      <c r="A68">
        <v>23</v>
      </c>
      <c r="B68">
        <f t="shared" si="3"/>
        <v>-48</v>
      </c>
      <c r="C68">
        <f t="shared" si="4"/>
        <v>0.76950019731268693</v>
      </c>
      <c r="D68">
        <f t="shared" si="5"/>
        <v>-0.85461654929900333</v>
      </c>
    </row>
    <row r="69" spans="1:4" x14ac:dyDescent="0.2">
      <c r="A69">
        <v>24</v>
      </c>
      <c r="B69">
        <f t="shared" si="3"/>
        <v>-54</v>
      </c>
      <c r="C69">
        <f t="shared" si="4"/>
        <v>0.67595304013634405</v>
      </c>
      <c r="D69">
        <f t="shared" si="5"/>
        <v>-0.9303695435311895</v>
      </c>
    </row>
    <row r="70" spans="1:4" x14ac:dyDescent="0.2">
      <c r="A70">
        <v>25</v>
      </c>
      <c r="B70">
        <f t="shared" si="3"/>
        <v>-60</v>
      </c>
      <c r="C70">
        <f t="shared" si="4"/>
        <v>0.57500000000000007</v>
      </c>
      <c r="D70">
        <f t="shared" si="5"/>
        <v>-0.99592921435210435</v>
      </c>
    </row>
    <row r="71" spans="1:4" x14ac:dyDescent="0.2">
      <c r="A71">
        <v>26</v>
      </c>
      <c r="B71">
        <f t="shared" si="3"/>
        <v>-66</v>
      </c>
      <c r="C71">
        <f t="shared" si="4"/>
        <v>0.46774713953717018</v>
      </c>
      <c r="D71">
        <f t="shared" si="5"/>
        <v>-1.0505772762889909</v>
      </c>
    </row>
    <row r="72" spans="1:4" x14ac:dyDescent="0.2">
      <c r="A72">
        <v>27</v>
      </c>
      <c r="B72">
        <f t="shared" si="3"/>
        <v>-72</v>
      </c>
      <c r="C72">
        <f t="shared" si="4"/>
        <v>0.35536954353118955</v>
      </c>
      <c r="D72">
        <f t="shared" si="5"/>
        <v>-1.0937149937394264</v>
      </c>
    </row>
    <row r="73" spans="1:4" x14ac:dyDescent="0.2">
      <c r="A73">
        <v>28</v>
      </c>
      <c r="B73">
        <f t="shared" si="3"/>
        <v>-78</v>
      </c>
      <c r="C73">
        <f t="shared" si="4"/>
        <v>0.23909844444042336</v>
      </c>
      <c r="D73">
        <f t="shared" si="5"/>
        <v>-1.1248697408438764</v>
      </c>
    </row>
    <row r="74" spans="1:4" x14ac:dyDescent="0.2">
      <c r="A74">
        <v>29</v>
      </c>
      <c r="B74">
        <f t="shared" si="3"/>
        <v>-84</v>
      </c>
      <c r="C74">
        <f t="shared" si="4"/>
        <v>0.12020773275780147</v>
      </c>
      <c r="D74">
        <f t="shared" si="5"/>
        <v>-1.1437001796735142</v>
      </c>
    </row>
    <row r="75" spans="1:4" x14ac:dyDescent="0.2">
      <c r="A75">
        <v>30</v>
      </c>
      <c r="B75">
        <f t="shared" si="3"/>
        <v>-90</v>
      </c>
      <c r="C75">
        <f t="shared" si="4"/>
        <v>7.0446036157245651E-17</v>
      </c>
      <c r="D75">
        <f t="shared" si="5"/>
        <v>-1.1499999999999999</v>
      </c>
    </row>
    <row r="76" spans="1:4" x14ac:dyDescent="0.2">
      <c r="A76">
        <v>31</v>
      </c>
      <c r="B76">
        <f t="shared" si="3"/>
        <v>-96</v>
      </c>
      <c r="C76">
        <f t="shared" si="4"/>
        <v>-0.12020773275780158</v>
      </c>
      <c r="D76">
        <f t="shared" si="5"/>
        <v>-1.1437001796735142</v>
      </c>
    </row>
    <row r="77" spans="1:4" x14ac:dyDescent="0.2">
      <c r="A77">
        <v>32</v>
      </c>
      <c r="B77">
        <f t="shared" si="3"/>
        <v>-102</v>
      </c>
      <c r="C77">
        <f t="shared" si="4"/>
        <v>-0.23909844444042322</v>
      </c>
      <c r="D77">
        <f t="shared" si="5"/>
        <v>-1.1248697408438764</v>
      </c>
    </row>
    <row r="78" spans="1:4" x14ac:dyDescent="0.2">
      <c r="A78">
        <v>33</v>
      </c>
      <c r="B78">
        <f t="shared" si="3"/>
        <v>-108</v>
      </c>
      <c r="C78">
        <f t="shared" si="4"/>
        <v>-0.35536954353118944</v>
      </c>
      <c r="D78">
        <f t="shared" si="5"/>
        <v>-1.0937149937394266</v>
      </c>
    </row>
    <row r="79" spans="1:4" x14ac:dyDescent="0.2">
      <c r="A79">
        <v>34</v>
      </c>
      <c r="B79">
        <f t="shared" si="3"/>
        <v>-114</v>
      </c>
      <c r="C79">
        <f t="shared" si="4"/>
        <v>-0.46774713953717029</v>
      </c>
      <c r="D79">
        <f t="shared" si="5"/>
        <v>-1.0505772762889909</v>
      </c>
    </row>
    <row r="80" spans="1:4" x14ac:dyDescent="0.2">
      <c r="A80">
        <v>35</v>
      </c>
      <c r="B80">
        <f t="shared" si="3"/>
        <v>-120</v>
      </c>
      <c r="C80">
        <f t="shared" si="4"/>
        <v>-0.57499999999999973</v>
      </c>
      <c r="D80">
        <f t="shared" si="5"/>
        <v>-0.99592921435210446</v>
      </c>
    </row>
    <row r="81" spans="1:4" x14ac:dyDescent="0.2">
      <c r="A81">
        <v>36</v>
      </c>
      <c r="B81">
        <f t="shared" si="3"/>
        <v>-126</v>
      </c>
      <c r="C81">
        <f t="shared" si="4"/>
        <v>-0.67595304013634394</v>
      </c>
      <c r="D81">
        <f t="shared" si="5"/>
        <v>-0.9303695435311895</v>
      </c>
    </row>
    <row r="82" spans="1:4" x14ac:dyDescent="0.2">
      <c r="A82">
        <v>37</v>
      </c>
      <c r="B82">
        <f t="shared" si="3"/>
        <v>-132</v>
      </c>
      <c r="C82">
        <f t="shared" si="4"/>
        <v>-0.76950019731268693</v>
      </c>
      <c r="D82">
        <f t="shared" si="5"/>
        <v>-0.85461654929900333</v>
      </c>
    </row>
    <row r="83" spans="1:4" x14ac:dyDescent="0.2">
      <c r="A83">
        <v>38</v>
      </c>
      <c r="B83">
        <f t="shared" si="3"/>
        <v>-138</v>
      </c>
      <c r="C83">
        <f t="shared" si="4"/>
        <v>-0.8546165492990031</v>
      </c>
      <c r="D83">
        <f t="shared" si="5"/>
        <v>-0.76950019731268704</v>
      </c>
    </row>
    <row r="84" spans="1:4" x14ac:dyDescent="0.2">
      <c r="A84">
        <v>39</v>
      </c>
      <c r="B84">
        <f t="shared" si="3"/>
        <v>-144</v>
      </c>
      <c r="C84">
        <f t="shared" si="4"/>
        <v>-0.93036954353118939</v>
      </c>
      <c r="D84">
        <f t="shared" si="5"/>
        <v>-0.67595304013634416</v>
      </c>
    </row>
    <row r="85" spans="1:4" x14ac:dyDescent="0.2">
      <c r="A85">
        <v>40</v>
      </c>
      <c r="B85">
        <f t="shared" si="3"/>
        <v>-150</v>
      </c>
      <c r="C85">
        <f t="shared" si="4"/>
        <v>-0.99592921435210446</v>
      </c>
      <c r="D85">
        <f t="shared" si="5"/>
        <v>-0.57499999999999984</v>
      </c>
    </row>
    <row r="86" spans="1:4" x14ac:dyDescent="0.2">
      <c r="A86">
        <v>41</v>
      </c>
      <c r="B86">
        <f t="shared" si="3"/>
        <v>-156</v>
      </c>
      <c r="C86">
        <f t="shared" si="4"/>
        <v>-1.0505772762889909</v>
      </c>
      <c r="D86">
        <f t="shared" si="5"/>
        <v>-0.46774713953717045</v>
      </c>
    </row>
    <row r="87" spans="1:4" x14ac:dyDescent="0.2">
      <c r="A87">
        <v>42</v>
      </c>
      <c r="B87">
        <f t="shared" si="3"/>
        <v>-162</v>
      </c>
      <c r="C87">
        <f t="shared" si="4"/>
        <v>-1.0937149937394264</v>
      </c>
      <c r="D87">
        <f t="shared" si="5"/>
        <v>-0.3553695435311896</v>
      </c>
    </row>
    <row r="88" spans="1:4" x14ac:dyDescent="0.2">
      <c r="A88">
        <v>43</v>
      </c>
      <c r="B88">
        <f t="shared" si="3"/>
        <v>-168</v>
      </c>
      <c r="C88">
        <f t="shared" si="4"/>
        <v>-1.1248697408438764</v>
      </c>
      <c r="D88">
        <f t="shared" si="5"/>
        <v>-0.23909844444042319</v>
      </c>
    </row>
    <row r="89" spans="1:4" x14ac:dyDescent="0.2">
      <c r="A89">
        <v>44</v>
      </c>
      <c r="B89">
        <f t="shared" si="3"/>
        <v>-174</v>
      </c>
      <c r="C89">
        <f t="shared" si="4"/>
        <v>-1.1437001796735142</v>
      </c>
      <c r="D89">
        <f t="shared" si="5"/>
        <v>-0.12020773275780179</v>
      </c>
    </row>
    <row r="90" spans="1:4" x14ac:dyDescent="0.2">
      <c r="A90">
        <v>45</v>
      </c>
      <c r="B90">
        <f t="shared" si="3"/>
        <v>-180</v>
      </c>
      <c r="C90">
        <f t="shared" si="4"/>
        <v>-1.1499999999999999</v>
      </c>
      <c r="D90">
        <f t="shared" si="5"/>
        <v>-1.408920723144913E-16</v>
      </c>
    </row>
    <row r="91" spans="1:4" x14ac:dyDescent="0.2">
      <c r="A91">
        <v>46</v>
      </c>
      <c r="B91">
        <f t="shared" si="3"/>
        <v>-186</v>
      </c>
      <c r="C91">
        <f t="shared" si="4"/>
        <v>-1.1437001796735142</v>
      </c>
      <c r="D91">
        <f t="shared" si="5"/>
        <v>0.12020773275780151</v>
      </c>
    </row>
    <row r="92" spans="1:4" x14ac:dyDescent="0.2">
      <c r="A92">
        <v>47</v>
      </c>
      <c r="B92">
        <f t="shared" si="3"/>
        <v>-192</v>
      </c>
      <c r="C92">
        <f t="shared" si="4"/>
        <v>-1.1248697408438764</v>
      </c>
      <c r="D92">
        <f t="shared" si="5"/>
        <v>0.23909844444042341</v>
      </c>
    </row>
    <row r="93" spans="1:4" x14ac:dyDescent="0.2">
      <c r="A93">
        <v>48</v>
      </c>
      <c r="B93">
        <f t="shared" si="3"/>
        <v>-198</v>
      </c>
      <c r="C93">
        <f t="shared" si="4"/>
        <v>-1.0937149937394266</v>
      </c>
      <c r="D93">
        <f t="shared" si="5"/>
        <v>0.35536954353118932</v>
      </c>
    </row>
    <row r="94" spans="1:4" x14ac:dyDescent="0.2">
      <c r="A94">
        <v>49</v>
      </c>
      <c r="B94">
        <f t="shared" si="3"/>
        <v>-204</v>
      </c>
      <c r="C94">
        <f t="shared" si="4"/>
        <v>-1.0505772762889909</v>
      </c>
      <c r="D94">
        <f t="shared" si="5"/>
        <v>0.46774713953717018</v>
      </c>
    </row>
    <row r="95" spans="1:4" x14ac:dyDescent="0.2">
      <c r="A95">
        <v>50</v>
      </c>
      <c r="B95">
        <f t="shared" si="3"/>
        <v>-210</v>
      </c>
      <c r="C95">
        <f t="shared" si="4"/>
        <v>-0.99592921435210435</v>
      </c>
      <c r="D95">
        <f t="shared" si="5"/>
        <v>0.57500000000000007</v>
      </c>
    </row>
    <row r="96" spans="1:4" x14ac:dyDescent="0.2">
      <c r="A96">
        <v>51</v>
      </c>
      <c r="B96">
        <f t="shared" si="3"/>
        <v>-216</v>
      </c>
      <c r="C96">
        <f t="shared" si="4"/>
        <v>-0.93036954353118961</v>
      </c>
      <c r="D96">
        <f t="shared" si="5"/>
        <v>0.67595304013634394</v>
      </c>
    </row>
    <row r="97" spans="1:4" x14ac:dyDescent="0.2">
      <c r="A97">
        <v>52</v>
      </c>
      <c r="B97">
        <f t="shared" si="3"/>
        <v>-222</v>
      </c>
      <c r="C97">
        <f t="shared" si="4"/>
        <v>-0.85461654929900333</v>
      </c>
      <c r="D97">
        <f t="shared" si="5"/>
        <v>0.76950019731268693</v>
      </c>
    </row>
    <row r="98" spans="1:4" x14ac:dyDescent="0.2">
      <c r="A98">
        <v>53</v>
      </c>
      <c r="B98">
        <f t="shared" si="3"/>
        <v>-228</v>
      </c>
      <c r="C98">
        <f t="shared" si="4"/>
        <v>-0.76950019731268682</v>
      </c>
      <c r="D98">
        <f t="shared" si="5"/>
        <v>0.85461654929900344</v>
      </c>
    </row>
    <row r="99" spans="1:4" x14ac:dyDescent="0.2">
      <c r="A99">
        <v>54</v>
      </c>
      <c r="B99">
        <f t="shared" si="3"/>
        <v>-234</v>
      </c>
      <c r="C99">
        <f t="shared" si="4"/>
        <v>-0.67595304013634416</v>
      </c>
      <c r="D99">
        <f t="shared" si="5"/>
        <v>0.93036954353118939</v>
      </c>
    </row>
    <row r="100" spans="1:4" x14ac:dyDescent="0.2">
      <c r="A100">
        <v>55</v>
      </c>
      <c r="B100">
        <f t="shared" si="3"/>
        <v>-240</v>
      </c>
      <c r="C100">
        <f t="shared" si="4"/>
        <v>-0.57500000000000051</v>
      </c>
      <c r="D100">
        <f t="shared" si="5"/>
        <v>0.99592921435210402</v>
      </c>
    </row>
    <row r="101" spans="1:4" x14ac:dyDescent="0.2">
      <c r="A101">
        <v>56</v>
      </c>
      <c r="B101">
        <f t="shared" si="3"/>
        <v>-246</v>
      </c>
      <c r="C101">
        <f t="shared" si="4"/>
        <v>-0.46774713953717006</v>
      </c>
      <c r="D101">
        <f t="shared" si="5"/>
        <v>1.0505772762889911</v>
      </c>
    </row>
    <row r="102" spans="1:4" x14ac:dyDescent="0.2">
      <c r="A102">
        <v>57</v>
      </c>
      <c r="B102">
        <f t="shared" si="3"/>
        <v>-252</v>
      </c>
      <c r="C102">
        <f t="shared" si="4"/>
        <v>-0.35536954353118966</v>
      </c>
      <c r="D102">
        <f t="shared" si="5"/>
        <v>1.0937149937394264</v>
      </c>
    </row>
    <row r="103" spans="1:4" x14ac:dyDescent="0.2">
      <c r="A103">
        <v>58</v>
      </c>
      <c r="B103">
        <f t="shared" si="3"/>
        <v>-258</v>
      </c>
      <c r="C103">
        <f t="shared" si="4"/>
        <v>-0.23909844444042375</v>
      </c>
      <c r="D103">
        <f t="shared" si="5"/>
        <v>1.1248697408438764</v>
      </c>
    </row>
    <row r="104" spans="1:4" x14ac:dyDescent="0.2">
      <c r="A104">
        <v>59</v>
      </c>
      <c r="B104">
        <f t="shared" ref="B104:B105" si="6">-A104*360/60+90</f>
        <v>-264</v>
      </c>
      <c r="C104">
        <f t="shared" si="4"/>
        <v>-0.12020773275780136</v>
      </c>
      <c r="D104">
        <f t="shared" ref="D104:D105" si="7">$B$9*SIN(RADIANS(B104))</f>
        <v>1.1437001796735142</v>
      </c>
    </row>
    <row r="105" spans="1:4" x14ac:dyDescent="0.2">
      <c r="A105">
        <v>60</v>
      </c>
      <c r="B105">
        <f t="shared" si="6"/>
        <v>-270</v>
      </c>
      <c r="C105">
        <f t="shared" si="4"/>
        <v>-2.1133810847173693E-16</v>
      </c>
      <c r="D105">
        <f t="shared" si="7"/>
        <v>1.1499999999999999</v>
      </c>
    </row>
    <row r="107" spans="1:4" ht="15" x14ac:dyDescent="0.25">
      <c r="A107" s="49" t="s">
        <v>71</v>
      </c>
    </row>
    <row r="108" spans="1:4" x14ac:dyDescent="0.2">
      <c r="B108" t="s">
        <v>75</v>
      </c>
      <c r="C108" s="54" t="e">
        <f ca="1">Planer!B23</f>
        <v>#N/A</v>
      </c>
    </row>
    <row r="116" spans="1:4" x14ac:dyDescent="0.2">
      <c r="B116" s="52" t="s">
        <v>68</v>
      </c>
      <c r="C116" s="52" t="s">
        <v>22</v>
      </c>
      <c r="D116" s="52" t="s">
        <v>23</v>
      </c>
    </row>
    <row r="117" spans="1:4" x14ac:dyDescent="0.2">
      <c r="A117" s="1" t="s">
        <v>69</v>
      </c>
      <c r="C117" s="1">
        <v>0</v>
      </c>
      <c r="D117" s="1">
        <v>0</v>
      </c>
    </row>
    <row r="118" spans="1:4" x14ac:dyDescent="0.2">
      <c r="A118" s="1" t="s">
        <v>61</v>
      </c>
      <c r="B118" t="e">
        <f ca="1">-(MOD(C108,0.5)*24)*360/12+90</f>
        <v>#N/A</v>
      </c>
      <c r="C118" t="e">
        <f ca="1">$B$5*COS(RADIANS(B118))</f>
        <v>#N/A</v>
      </c>
      <c r="D118" t="e">
        <f ca="1">$B$5*SIN(RADIANS(B118))</f>
        <v>#N/A</v>
      </c>
    </row>
    <row r="119" spans="1:4" x14ac:dyDescent="0.2">
      <c r="A119" s="1" t="s">
        <v>62</v>
      </c>
      <c r="B119" t="e">
        <f ca="1">-(MOD(C108,1/24)*24*60)*360/60+90</f>
        <v>#N/A</v>
      </c>
      <c r="C119" t="e">
        <f ca="1">$B$6*COS(RADIANS(B119))</f>
        <v>#N/A</v>
      </c>
      <c r="D119" t="e">
        <f ca="1">$B$6*SIN(RADIANS(B119))</f>
        <v>#N/A</v>
      </c>
    </row>
    <row r="120" spans="1:4" x14ac:dyDescent="0.2">
      <c r="A120" s="1" t="s">
        <v>72</v>
      </c>
      <c r="C120">
        <v>0.95</v>
      </c>
      <c r="D120">
        <v>-1</v>
      </c>
    </row>
    <row r="122" spans="1:4" ht="15" x14ac:dyDescent="0.25">
      <c r="A122" s="49" t="s">
        <v>76</v>
      </c>
    </row>
    <row r="123" spans="1:4" x14ac:dyDescent="0.2">
      <c r="B123" t="s">
        <v>75</v>
      </c>
      <c r="C123" s="54" t="e">
        <f ca="1">Planer!C23</f>
        <v>#N/A</v>
      </c>
    </row>
    <row r="131" spans="1:4" x14ac:dyDescent="0.2">
      <c r="B131" s="52" t="s">
        <v>68</v>
      </c>
      <c r="C131" s="52" t="s">
        <v>22</v>
      </c>
      <c r="D131" s="52" t="s">
        <v>23</v>
      </c>
    </row>
    <row r="132" spans="1:4" x14ac:dyDescent="0.2">
      <c r="A132" s="1" t="s">
        <v>69</v>
      </c>
      <c r="C132" s="1">
        <v>0</v>
      </c>
      <c r="D132" s="1">
        <v>0</v>
      </c>
    </row>
    <row r="133" spans="1:4" x14ac:dyDescent="0.2">
      <c r="A133" s="1" t="s">
        <v>61</v>
      </c>
      <c r="B133" t="e">
        <f ca="1">-(MOD(C123,0.5)*24)*360/12+90</f>
        <v>#N/A</v>
      </c>
      <c r="C133" t="e">
        <f ca="1">$B$5*COS(RADIANS(B133))</f>
        <v>#N/A</v>
      </c>
      <c r="D133" t="e">
        <f ca="1">$B$5*SIN(RADIANS(B133))</f>
        <v>#N/A</v>
      </c>
    </row>
    <row r="134" spans="1:4" x14ac:dyDescent="0.2">
      <c r="A134" s="1" t="s">
        <v>62</v>
      </c>
      <c r="B134" t="e">
        <f ca="1">-(MOD(C123,1/24)*24*60)*360/60+90</f>
        <v>#N/A</v>
      </c>
      <c r="C134" t="e">
        <f ca="1">$B$6*COS(RADIANS(B134))</f>
        <v>#N/A</v>
      </c>
      <c r="D134" t="e">
        <f ca="1">$B$6*SIN(RADIANS(B134))</f>
        <v>#N/A</v>
      </c>
    </row>
    <row r="135" spans="1:4" x14ac:dyDescent="0.2">
      <c r="A135" s="1" t="s">
        <v>72</v>
      </c>
      <c r="C135">
        <v>0.95</v>
      </c>
      <c r="D135">
        <v>-1</v>
      </c>
    </row>
    <row r="137" spans="1:4" ht="15" x14ac:dyDescent="0.25">
      <c r="A137" s="49" t="s">
        <v>77</v>
      </c>
    </row>
    <row r="138" spans="1:4" x14ac:dyDescent="0.2">
      <c r="B138" t="s">
        <v>75</v>
      </c>
      <c r="C138" s="54" t="e">
        <f ca="1">Planer!D23</f>
        <v>#N/A</v>
      </c>
    </row>
    <row r="146" spans="1:4" x14ac:dyDescent="0.2">
      <c r="B146" s="52" t="s">
        <v>68</v>
      </c>
      <c r="C146" s="52" t="s">
        <v>22</v>
      </c>
      <c r="D146" s="52" t="s">
        <v>23</v>
      </c>
    </row>
    <row r="147" spans="1:4" x14ac:dyDescent="0.2">
      <c r="A147" s="1" t="s">
        <v>69</v>
      </c>
      <c r="C147" s="1">
        <v>0</v>
      </c>
      <c r="D147" s="1">
        <v>0</v>
      </c>
    </row>
    <row r="148" spans="1:4" x14ac:dyDescent="0.2">
      <c r="A148" s="1" t="s">
        <v>61</v>
      </c>
      <c r="B148" t="e">
        <f ca="1">-(MOD(C138,0.5)*24)*360/12+90</f>
        <v>#N/A</v>
      </c>
      <c r="C148" t="e">
        <f ca="1">$B$5*COS(RADIANS(B148))</f>
        <v>#N/A</v>
      </c>
      <c r="D148" t="e">
        <f ca="1">$B$5*SIN(RADIANS(B148))</f>
        <v>#N/A</v>
      </c>
    </row>
    <row r="149" spans="1:4" x14ac:dyDescent="0.2">
      <c r="A149" s="1" t="s">
        <v>62</v>
      </c>
      <c r="B149" t="e">
        <f ca="1">-(MOD(C138,1/24)*24*60)*360/60+90</f>
        <v>#N/A</v>
      </c>
      <c r="C149" t="e">
        <f ca="1">$B$6*COS(RADIANS(B149))</f>
        <v>#N/A</v>
      </c>
      <c r="D149" t="e">
        <f ca="1">$B$6*SIN(RADIANS(B149))</f>
        <v>#N/A</v>
      </c>
    </row>
    <row r="150" spans="1:4" x14ac:dyDescent="0.2">
      <c r="A150" s="1" t="s">
        <v>72</v>
      </c>
      <c r="C150">
        <v>0.95</v>
      </c>
      <c r="D150">
        <v>-1</v>
      </c>
    </row>
    <row r="152" spans="1:4" ht="15" x14ac:dyDescent="0.25">
      <c r="A152" s="49" t="s">
        <v>78</v>
      </c>
    </row>
    <row r="153" spans="1:4" x14ac:dyDescent="0.2">
      <c r="B153" t="s">
        <v>75</v>
      </c>
      <c r="C153" s="54" t="e">
        <f ca="1">Planer!E23</f>
        <v>#N/A</v>
      </c>
    </row>
    <row r="161" spans="1:4" x14ac:dyDescent="0.2">
      <c r="B161" s="52" t="s">
        <v>68</v>
      </c>
      <c r="C161" s="52" t="s">
        <v>22</v>
      </c>
      <c r="D161" s="52" t="s">
        <v>23</v>
      </c>
    </row>
    <row r="162" spans="1:4" x14ac:dyDescent="0.2">
      <c r="A162" s="1" t="s">
        <v>69</v>
      </c>
      <c r="C162" s="1">
        <v>0</v>
      </c>
      <c r="D162" s="1">
        <v>0</v>
      </c>
    </row>
    <row r="163" spans="1:4" x14ac:dyDescent="0.2">
      <c r="A163" s="1" t="s">
        <v>61</v>
      </c>
      <c r="B163" t="e">
        <f ca="1">-(MOD(C153,0.5)*24)*360/12+90</f>
        <v>#N/A</v>
      </c>
      <c r="C163" t="e">
        <f ca="1">$B$5*COS(RADIANS(B163))</f>
        <v>#N/A</v>
      </c>
      <c r="D163" t="e">
        <f ca="1">$B$5*SIN(RADIANS(B163))</f>
        <v>#N/A</v>
      </c>
    </row>
    <row r="164" spans="1:4" x14ac:dyDescent="0.2">
      <c r="A164" s="1" t="s">
        <v>62</v>
      </c>
      <c r="B164" t="e">
        <f ca="1">-(MOD(C153,1/24)*24*60)*360/60+90</f>
        <v>#N/A</v>
      </c>
      <c r="C164" t="e">
        <f ca="1">$B$6*COS(RADIANS(B164))</f>
        <v>#N/A</v>
      </c>
      <c r="D164" t="e">
        <f ca="1">$B$6*SIN(RADIANS(B164))</f>
        <v>#N/A</v>
      </c>
    </row>
    <row r="165" spans="1:4" x14ac:dyDescent="0.2">
      <c r="A165" s="1" t="s">
        <v>73</v>
      </c>
      <c r="C165">
        <v>0.95</v>
      </c>
      <c r="D165">
        <v>-1</v>
      </c>
    </row>
    <row r="167" spans="1:4" ht="15" x14ac:dyDescent="0.25">
      <c r="A167" s="49" t="s">
        <v>79</v>
      </c>
    </row>
    <row r="168" spans="1:4" x14ac:dyDescent="0.2">
      <c r="B168" t="s">
        <v>75</v>
      </c>
      <c r="C168" s="54" t="e">
        <f ca="1">Planer!F23</f>
        <v>#N/A</v>
      </c>
    </row>
    <row r="176" spans="1:4" x14ac:dyDescent="0.2">
      <c r="B176" s="52" t="s">
        <v>68</v>
      </c>
      <c r="C176" s="52" t="s">
        <v>22</v>
      </c>
      <c r="D176" s="52" t="s">
        <v>23</v>
      </c>
    </row>
    <row r="177" spans="1:4" x14ac:dyDescent="0.2">
      <c r="A177" s="1" t="s">
        <v>69</v>
      </c>
      <c r="C177" s="1">
        <v>0</v>
      </c>
      <c r="D177" s="1">
        <v>0</v>
      </c>
    </row>
    <row r="178" spans="1:4" x14ac:dyDescent="0.2">
      <c r="A178" s="1" t="s">
        <v>61</v>
      </c>
      <c r="B178" t="e">
        <f ca="1">-(MOD(C168,0.5)*24)*360/12+90</f>
        <v>#N/A</v>
      </c>
      <c r="C178" t="e">
        <f ca="1">$B$5*COS(RADIANS(B178))</f>
        <v>#N/A</v>
      </c>
      <c r="D178" t="e">
        <f ca="1">$B$5*SIN(RADIANS(B178))</f>
        <v>#N/A</v>
      </c>
    </row>
    <row r="179" spans="1:4" x14ac:dyDescent="0.2">
      <c r="A179" s="1" t="s">
        <v>62</v>
      </c>
      <c r="B179" t="e">
        <f ca="1">-(MOD(C168,1/24)*24*60)*360/60+90</f>
        <v>#N/A</v>
      </c>
      <c r="C179" t="e">
        <f ca="1">$B$6*COS(RADIANS(B179))</f>
        <v>#N/A</v>
      </c>
      <c r="D179" t="e">
        <f ca="1">$B$6*SIN(RADIANS(B179))</f>
        <v>#N/A</v>
      </c>
    </row>
    <row r="180" spans="1:4" x14ac:dyDescent="0.2">
      <c r="A180" s="1" t="s">
        <v>72</v>
      </c>
      <c r="C180">
        <v>0.95</v>
      </c>
      <c r="D180">
        <v>-1</v>
      </c>
    </row>
    <row r="182" spans="1:4" ht="15" x14ac:dyDescent="0.25">
      <c r="A182" s="49" t="s">
        <v>80</v>
      </c>
    </row>
    <row r="183" spans="1:4" x14ac:dyDescent="0.2">
      <c r="B183" t="s">
        <v>75</v>
      </c>
      <c r="C183" s="54" t="e">
        <f ca="1">Planer!G23</f>
        <v>#N/A</v>
      </c>
    </row>
    <row r="191" spans="1:4" x14ac:dyDescent="0.2">
      <c r="B191" s="52" t="s">
        <v>68</v>
      </c>
      <c r="C191" s="52" t="s">
        <v>22</v>
      </c>
      <c r="D191" s="52" t="s">
        <v>23</v>
      </c>
    </row>
    <row r="192" spans="1:4" x14ac:dyDescent="0.2">
      <c r="A192" s="1" t="s">
        <v>69</v>
      </c>
      <c r="C192" s="1">
        <v>0</v>
      </c>
      <c r="D192" s="1">
        <v>0</v>
      </c>
    </row>
    <row r="193" spans="1:4" x14ac:dyDescent="0.2">
      <c r="A193" s="1" t="s">
        <v>61</v>
      </c>
      <c r="B193" t="e">
        <f ca="1">-(MOD(C183,0.5)*24)*360/12+90</f>
        <v>#N/A</v>
      </c>
      <c r="C193" t="e">
        <f ca="1">$B$5*COS(RADIANS(B193))</f>
        <v>#N/A</v>
      </c>
      <c r="D193" t="e">
        <f ca="1">$B$5*SIN(RADIANS(B193))</f>
        <v>#N/A</v>
      </c>
    </row>
    <row r="194" spans="1:4" x14ac:dyDescent="0.2">
      <c r="A194" s="1" t="s">
        <v>62</v>
      </c>
      <c r="B194" t="e">
        <f ca="1">-(MOD(C183,1/24)*24*60)*360/60+90</f>
        <v>#N/A</v>
      </c>
      <c r="C194" t="e">
        <f ca="1">$B$6*COS(RADIANS(B194))</f>
        <v>#N/A</v>
      </c>
      <c r="D194" t="e">
        <f ca="1">$B$6*SIN(RADIANS(B194))</f>
        <v>#N/A</v>
      </c>
    </row>
    <row r="195" spans="1:4" x14ac:dyDescent="0.2">
      <c r="A195" s="1" t="s">
        <v>73</v>
      </c>
      <c r="C195">
        <v>0.95</v>
      </c>
      <c r="D195">
        <v>-1</v>
      </c>
    </row>
    <row r="197" spans="1:4" ht="15" x14ac:dyDescent="0.25">
      <c r="A197" s="49" t="s">
        <v>74</v>
      </c>
    </row>
    <row r="198" spans="1:4" x14ac:dyDescent="0.2">
      <c r="B198" t="s">
        <v>75</v>
      </c>
      <c r="C198" s="54" t="e">
        <f ca="1">Planer!H23</f>
        <v>#N/A</v>
      </c>
    </row>
    <row r="206" spans="1:4" x14ac:dyDescent="0.2">
      <c r="B206" s="52" t="s">
        <v>68</v>
      </c>
      <c r="C206" s="52" t="s">
        <v>22</v>
      </c>
      <c r="D206" s="52" t="s">
        <v>23</v>
      </c>
    </row>
    <row r="207" spans="1:4" x14ac:dyDescent="0.2">
      <c r="A207" s="1" t="s">
        <v>69</v>
      </c>
      <c r="C207" s="1">
        <v>0</v>
      </c>
      <c r="D207" s="1">
        <v>0</v>
      </c>
    </row>
    <row r="208" spans="1:4" x14ac:dyDescent="0.2">
      <c r="A208" s="1" t="s">
        <v>61</v>
      </c>
      <c r="B208" t="e">
        <f ca="1">-(MOD(C198,0.5)*24)*360/12+90</f>
        <v>#N/A</v>
      </c>
      <c r="C208" t="e">
        <f ca="1">$B$5*COS(RADIANS(B208))</f>
        <v>#N/A</v>
      </c>
      <c r="D208" t="e">
        <f ca="1">$B$5*SIN(RADIANS(B208))</f>
        <v>#N/A</v>
      </c>
    </row>
    <row r="209" spans="1:4" x14ac:dyDescent="0.2">
      <c r="A209" s="1" t="s">
        <v>62</v>
      </c>
      <c r="B209" t="e">
        <f ca="1">-(MOD(C198,1/24)*24*60)*360/60+90</f>
        <v>#N/A</v>
      </c>
      <c r="C209" t="e">
        <f ca="1">$B$6*COS(RADIANS(B209))</f>
        <v>#N/A</v>
      </c>
      <c r="D209" t="e">
        <f ca="1">$B$6*SIN(RADIANS(B209))</f>
        <v>#N/A</v>
      </c>
    </row>
    <row r="210" spans="1:4" x14ac:dyDescent="0.2">
      <c r="A210" s="1" t="s">
        <v>72</v>
      </c>
      <c r="C210">
        <v>0.95</v>
      </c>
      <c r="D210">
        <v>-1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9"/>
  <sheetViews>
    <sheetView showGridLines="0" tabSelected="1" workbookViewId="0">
      <selection activeCell="F9" sqref="F9"/>
    </sheetView>
  </sheetViews>
  <sheetFormatPr defaultRowHeight="14.25" x14ac:dyDescent="0.2"/>
  <cols>
    <col min="1" max="1" width="2.625" style="5" customWidth="1"/>
    <col min="2" max="2" width="82.625" style="5" customWidth="1"/>
  </cols>
  <sheetData>
    <row r="1" spans="1:3" ht="37.5" customHeight="1" x14ac:dyDescent="0.2">
      <c r="A1" s="34"/>
      <c r="B1" s="59" t="s">
        <v>29</v>
      </c>
      <c r="C1" s="35"/>
    </row>
    <row r="2" spans="1:3" ht="15" x14ac:dyDescent="0.2">
      <c r="A2" s="34"/>
      <c r="B2" s="36"/>
      <c r="C2" s="35"/>
    </row>
    <row r="3" spans="1:3" x14ac:dyDescent="0.2">
      <c r="A3" s="34"/>
      <c r="B3" s="37" t="s">
        <v>81</v>
      </c>
      <c r="C3" s="35"/>
    </row>
    <row r="4" spans="1:3" x14ac:dyDescent="0.2">
      <c r="A4" s="34"/>
      <c r="B4" s="41"/>
      <c r="C4" s="35"/>
    </row>
    <row r="5" spans="1:3" ht="15" x14ac:dyDescent="0.2">
      <c r="A5" s="34"/>
      <c r="B5" s="38"/>
      <c r="C5" s="35"/>
    </row>
    <row r="6" spans="1:3" ht="15.75" x14ac:dyDescent="0.25">
      <c r="A6" s="34"/>
      <c r="B6" s="39"/>
      <c r="C6" s="35"/>
    </row>
    <row r="7" spans="1:3" ht="15" x14ac:dyDescent="0.2">
      <c r="A7" s="34"/>
      <c r="B7" s="38"/>
      <c r="C7" s="35"/>
    </row>
    <row r="8" spans="1:3" ht="74.25" customHeight="1" x14ac:dyDescent="0.2">
      <c r="A8" s="34"/>
      <c r="B8" s="82" t="s">
        <v>82</v>
      </c>
      <c r="C8" s="35"/>
    </row>
    <row r="9" spans="1:3" ht="15" x14ac:dyDescent="0.2">
      <c r="A9" s="34"/>
      <c r="B9" s="38"/>
      <c r="C9" s="35"/>
    </row>
    <row r="10" spans="1:3" ht="28.5" x14ac:dyDescent="0.2">
      <c r="A10" s="34"/>
      <c r="B10" s="81" t="s">
        <v>83</v>
      </c>
      <c r="C10" s="35"/>
    </row>
    <row r="11" spans="1:3" ht="15" x14ac:dyDescent="0.2">
      <c r="A11" s="34"/>
      <c r="B11" s="38"/>
      <c r="C11" s="35"/>
    </row>
    <row r="12" spans="1:3" ht="15" x14ac:dyDescent="0.2">
      <c r="A12" s="34"/>
      <c r="B12" s="38"/>
      <c r="C12" s="35"/>
    </row>
    <row r="13" spans="1:3" ht="15" x14ac:dyDescent="0.2">
      <c r="A13" s="34"/>
      <c r="B13" s="38"/>
      <c r="C13" s="35"/>
    </row>
    <row r="14" spans="1:3" ht="15.75" x14ac:dyDescent="0.25">
      <c r="A14" s="34"/>
      <c r="B14" s="39"/>
      <c r="C14" s="35"/>
    </row>
    <row r="15" spans="1:3" ht="15" x14ac:dyDescent="0.2">
      <c r="A15" s="34"/>
      <c r="B15" s="77"/>
      <c r="C15" s="35"/>
    </row>
    <row r="16" spans="1:3" ht="15" x14ac:dyDescent="0.2">
      <c r="A16" s="34"/>
      <c r="B16" s="40"/>
      <c r="C16" s="35"/>
    </row>
    <row r="17" spans="1:3" ht="15" x14ac:dyDescent="0.2">
      <c r="A17" s="34"/>
      <c r="B17" s="78"/>
      <c r="C17" s="35"/>
    </row>
    <row r="18" spans="1:3" x14ac:dyDescent="0.2">
      <c r="A18" s="34"/>
      <c r="B18" s="34"/>
      <c r="C18" s="35"/>
    </row>
    <row r="19" spans="1:3" x14ac:dyDescent="0.2">
      <c r="A19" s="34"/>
      <c r="B19" s="34"/>
      <c r="C19" s="35"/>
    </row>
    <row r="20" spans="1:3" x14ac:dyDescent="0.2">
      <c r="A20" s="34"/>
      <c r="B20" s="34"/>
      <c r="C20" s="35"/>
    </row>
    <row r="21" spans="1:3" x14ac:dyDescent="0.2">
      <c r="A21" s="34"/>
      <c r="B21" s="34"/>
      <c r="C21" s="35"/>
    </row>
    <row r="22" spans="1:3" x14ac:dyDescent="0.2">
      <c r="A22" s="34"/>
      <c r="B22" s="34"/>
      <c r="C22" s="35"/>
    </row>
    <row r="23" spans="1:3" x14ac:dyDescent="0.2">
      <c r="A23" s="34"/>
      <c r="B23" s="34"/>
      <c r="C23" s="35"/>
    </row>
    <row r="24" spans="1:3" x14ac:dyDescent="0.2">
      <c r="A24" s="34"/>
      <c r="B24" s="34"/>
      <c r="C24" s="35"/>
    </row>
    <row r="25" spans="1:3" x14ac:dyDescent="0.2">
      <c r="A25" s="34"/>
      <c r="B25" s="34"/>
      <c r="C25" s="35"/>
    </row>
    <row r="26" spans="1:3" x14ac:dyDescent="0.2">
      <c r="A26" s="34"/>
      <c r="B26" s="34"/>
      <c r="C26" s="35"/>
    </row>
    <row r="27" spans="1:3" x14ac:dyDescent="0.2">
      <c r="A27" s="34"/>
      <c r="B27" s="34"/>
      <c r="C27" s="35"/>
    </row>
    <row r="28" spans="1:3" x14ac:dyDescent="0.2">
      <c r="A28" s="34"/>
      <c r="B28" s="34"/>
      <c r="C28" s="35"/>
    </row>
    <row r="29" spans="1:3" x14ac:dyDescent="0.2">
      <c r="A29" s="34"/>
      <c r="B29" s="34"/>
      <c r="C29" s="3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Planer</vt:lpstr>
      <vt:lpstr>DST Zasady</vt:lpstr>
      <vt:lpstr>Zegary</vt:lpstr>
      <vt:lpstr>©</vt:lpstr>
      <vt:lpstr>Planer!Obszar_wydruku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Exceluj.pl; Piotr Zych</dc:creator>
  <cp:lastModifiedBy>Użytkownik systemu Windows</cp:lastModifiedBy>
  <cp:lastPrinted>2016-11-30T19:13:06Z</cp:lastPrinted>
  <dcterms:created xsi:type="dcterms:W3CDTF">2016-10-26T19:00:04Z</dcterms:created>
  <dcterms:modified xsi:type="dcterms:W3CDTF">2025-09-08T13:37:18Z</dcterms:modified>
  <dc:language>Polski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2016 Vertex42 LLC</vt:lpwstr>
  </property>
  <property fmtid="{D5CDD505-2E9C-101B-9397-08002B2CF9AE}" pid="3" name="Version">
    <vt:lpwstr>1.0.0</vt:lpwstr>
  </property>
  <property fmtid="{D5CDD505-2E9C-101B-9397-08002B2CF9AE}" pid="4" name="Source">
    <vt:lpwstr>https://www.vertex42.com/ExcelTemplates/world-meeting-planner.html</vt:lpwstr>
  </property>
</Properties>
</file>